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2. - Ústřední vytápěn..." sheetId="2" r:id="rId2"/>
    <sheet name="02 (1) - ES-MaR_samostatn..." sheetId="3" r:id="rId3"/>
    <sheet name="SO-01 - Stavební práce - ..." sheetId="4" r:id="rId4"/>
    <sheet name="SO-01 ZTI - Zdravotechnik..." sheetId="5" r:id="rId5"/>
    <sheet name="SO-01 ELE - Elektromontáž..." sheetId="6" r:id="rId6"/>
    <sheet name="SO-02 - Stavební práce - ..." sheetId="7" r:id="rId7"/>
    <sheet name="SO-02 ZTI - Zdravotechnik..." sheetId="8" r:id="rId8"/>
    <sheet name="SO-02 ELE - Elektromontáž..." sheetId="9" r:id="rId9"/>
    <sheet name="SO-03 - Stavební práce - ..." sheetId="10" r:id="rId10"/>
    <sheet name="SO-03 ZTI - Zdravotechnik..." sheetId="11" r:id="rId11"/>
    <sheet name="SO-03 ELE - Elektromontáž..." sheetId="12" r:id="rId12"/>
    <sheet name="0301 - Dešťová kanalizace..." sheetId="13" r:id="rId13"/>
    <sheet name="0302 - Vnitřní kanalizace" sheetId="14" r:id="rId14"/>
    <sheet name="0303 - Stavební přípomoce" sheetId="15" r:id="rId15"/>
    <sheet name="ON - Ostatní náklady" sheetId="16" r:id="rId16"/>
    <sheet name="VRN - Vedlejší rozpočtové..." sheetId="17" r:id="rId17"/>
    <sheet name="Seznam figur" sheetId="18" r:id="rId18"/>
  </sheets>
  <definedNames>
    <definedName name="_xlnm.Print_Area" localSheetId="0">'Rekapitulace stavby'!$D$4:$AO$76,'Rekapitulace stavby'!$C$82:$AQ$117</definedName>
    <definedName name="_xlnm.Print_Titles" localSheetId="0">'Rekapitulace stavby'!$92:$92</definedName>
    <definedName name="_xlnm._FilterDatabase" localSheetId="1" hidden="1">'D.1.2. - Ústřední vytápěn...'!$C$133:$K$242</definedName>
    <definedName name="_xlnm.Print_Area" localSheetId="1">'D.1.2. - Ústřední vytápěn...'!$C$4:$J$76,'D.1.2. - Ústřední vytápěn...'!$C$82:$J$113,'D.1.2. - Ústřední vytápěn...'!$C$119:$K$242</definedName>
    <definedName name="_xlnm.Print_Titles" localSheetId="1">'D.1.2. - Ústřední vytápěn...'!$133:$133</definedName>
    <definedName name="_xlnm._FilterDatabase" localSheetId="2" hidden="1">'02 (1) - ES-MaR_samostatn...'!$C$130:$K$304</definedName>
    <definedName name="_xlnm.Print_Area" localSheetId="2">'02 (1) - ES-MaR_samostatn...'!$C$4:$J$76,'02 (1) - ES-MaR_samostatn...'!$C$82:$J$110,'02 (1) - ES-MaR_samostatn...'!$C$116:$K$304</definedName>
    <definedName name="_xlnm.Print_Titles" localSheetId="2">'02 (1) - ES-MaR_samostatn...'!$130:$130</definedName>
    <definedName name="_xlnm._FilterDatabase" localSheetId="3" hidden="1">'SO-01 - Stavební práce - ...'!$C$136:$K$414</definedName>
    <definedName name="_xlnm.Print_Area" localSheetId="3">'SO-01 - Stavební práce - ...'!$C$4:$J$76,'SO-01 - Stavební práce - ...'!$C$82:$J$116,'SO-01 - Stavební práce - ...'!$C$122:$K$414</definedName>
    <definedName name="_xlnm.Print_Titles" localSheetId="3">'SO-01 - Stavební práce - ...'!$136:$136</definedName>
    <definedName name="_xlnm._FilterDatabase" localSheetId="4" hidden="1">'SO-01 ZTI - Zdravotechnik...'!$C$134:$K$236</definedName>
    <definedName name="_xlnm.Print_Area" localSheetId="4">'SO-01 ZTI - Zdravotechnik...'!$C$4:$J$76,'SO-01 ZTI - Zdravotechnik...'!$C$82:$J$112,'SO-01 ZTI - Zdravotechnik...'!$C$118:$K$236</definedName>
    <definedName name="_xlnm.Print_Titles" localSheetId="4">'SO-01 ZTI - Zdravotechnik...'!$134:$134</definedName>
    <definedName name="_xlnm._FilterDatabase" localSheetId="5" hidden="1">'SO-01 ELE - Elektromontáž...'!$C$129:$K$162</definedName>
    <definedName name="_xlnm.Print_Area" localSheetId="5">'SO-01 ELE - Elektromontáž...'!$C$4:$J$76,'SO-01 ELE - Elektromontáž...'!$C$82:$J$107,'SO-01 ELE - Elektromontáž...'!$C$113:$K$162</definedName>
    <definedName name="_xlnm.Print_Titles" localSheetId="5">'SO-01 ELE - Elektromontáž...'!$129:$129</definedName>
    <definedName name="_xlnm._FilterDatabase" localSheetId="6" hidden="1">'SO-02 - Stavební práce - ...'!$C$134:$K$378</definedName>
    <definedName name="_xlnm.Print_Area" localSheetId="6">'SO-02 - Stavební práce - ...'!$C$4:$J$76,'SO-02 - Stavební práce - ...'!$C$82:$J$114,'SO-02 - Stavební práce - ...'!$C$120:$K$378</definedName>
    <definedName name="_xlnm.Print_Titles" localSheetId="6">'SO-02 - Stavební práce - ...'!$134:$134</definedName>
    <definedName name="_xlnm._FilterDatabase" localSheetId="7" hidden="1">'SO-02 ZTI - Zdravotechnik...'!$C$134:$K$233</definedName>
    <definedName name="_xlnm.Print_Area" localSheetId="7">'SO-02 ZTI - Zdravotechnik...'!$C$4:$J$76,'SO-02 ZTI - Zdravotechnik...'!$C$82:$J$112,'SO-02 ZTI - Zdravotechnik...'!$C$118:$K$233</definedName>
    <definedName name="_xlnm.Print_Titles" localSheetId="7">'SO-02 ZTI - Zdravotechnik...'!$134:$134</definedName>
    <definedName name="_xlnm._FilterDatabase" localSheetId="8" hidden="1">'SO-02 ELE - Elektromontáž...'!$C$129:$K$157</definedName>
    <definedName name="_xlnm.Print_Area" localSheetId="8">'SO-02 ELE - Elektromontáž...'!$C$4:$J$76,'SO-02 ELE - Elektromontáž...'!$C$82:$J$107,'SO-02 ELE - Elektromontáž...'!$C$113:$K$157</definedName>
    <definedName name="_xlnm.Print_Titles" localSheetId="8">'SO-02 ELE - Elektromontáž...'!$129:$129</definedName>
    <definedName name="_xlnm._FilterDatabase" localSheetId="9" hidden="1">'SO-03 - Stavební práce - ...'!$C$136:$K$417</definedName>
    <definedName name="_xlnm.Print_Area" localSheetId="9">'SO-03 - Stavební práce - ...'!$C$4:$J$76,'SO-03 - Stavební práce - ...'!$C$82:$J$116,'SO-03 - Stavební práce - ...'!$C$122:$K$417</definedName>
    <definedName name="_xlnm.Print_Titles" localSheetId="9">'SO-03 - Stavební práce - ...'!$136:$136</definedName>
    <definedName name="_xlnm._FilterDatabase" localSheetId="10" hidden="1">'SO-03 ZTI - Zdravotechnik...'!$C$134:$K$246</definedName>
    <definedName name="_xlnm.Print_Area" localSheetId="10">'SO-03 ZTI - Zdravotechnik...'!$C$4:$J$76,'SO-03 ZTI - Zdravotechnik...'!$C$82:$J$112,'SO-03 ZTI - Zdravotechnik...'!$C$118:$K$246</definedName>
    <definedName name="_xlnm.Print_Titles" localSheetId="10">'SO-03 ZTI - Zdravotechnik...'!$134:$134</definedName>
    <definedName name="_xlnm._FilterDatabase" localSheetId="11" hidden="1">'SO-03 ELE - Elektromontáž...'!$C$129:$K$160</definedName>
    <definedName name="_xlnm.Print_Area" localSheetId="11">'SO-03 ELE - Elektromontáž...'!$C$4:$J$76,'SO-03 ELE - Elektromontáž...'!$C$82:$J$107,'SO-03 ELE - Elektromontáž...'!$C$113:$K$160</definedName>
    <definedName name="_xlnm.Print_Titles" localSheetId="11">'SO-03 ELE - Elektromontáž...'!$129:$129</definedName>
    <definedName name="_xlnm._FilterDatabase" localSheetId="12" hidden="1">'0301 - Dešťová kanalizace...'!$C$130:$K$487</definedName>
    <definedName name="_xlnm.Print_Area" localSheetId="12">'0301 - Dešťová kanalizace...'!$C$4:$J$76,'0301 - Dešťová kanalizace...'!$C$82:$J$110,'0301 - Dešťová kanalizace...'!$C$116:$K$487</definedName>
    <definedName name="_xlnm.Print_Titles" localSheetId="12">'0301 - Dešťová kanalizace...'!$130:$130</definedName>
    <definedName name="_xlnm._FilterDatabase" localSheetId="13" hidden="1">'0302 - Vnitřní kanalizace'!$C$120:$K$147</definedName>
    <definedName name="_xlnm.Print_Area" localSheetId="13">'0302 - Vnitřní kanalizace'!$C$4:$J$76,'0302 - Vnitřní kanalizace'!$C$82:$J$100,'0302 - Vnitřní kanalizace'!$C$106:$K$147</definedName>
    <definedName name="_xlnm.Print_Titles" localSheetId="13">'0302 - Vnitřní kanalizace'!$120:$120</definedName>
    <definedName name="_xlnm._FilterDatabase" localSheetId="14" hidden="1">'0303 - Stavební přípomoce'!$C$129:$K$220</definedName>
    <definedName name="_xlnm.Print_Area" localSheetId="14">'0303 - Stavební přípomoce'!$C$4:$J$76,'0303 - Stavební přípomoce'!$C$82:$J$109,'0303 - Stavební přípomoce'!$C$115:$K$220</definedName>
    <definedName name="_xlnm.Print_Titles" localSheetId="14">'0303 - Stavební přípomoce'!$129:$129</definedName>
    <definedName name="_xlnm._FilterDatabase" localSheetId="15" hidden="1">'ON - Ostatní náklady'!$C$121:$K$131</definedName>
    <definedName name="_xlnm.Print_Area" localSheetId="15">'ON - Ostatní náklady'!$C$4:$J$76,'ON - Ostatní náklady'!$C$82:$J$101,'ON - Ostatní náklady'!$C$107:$K$131</definedName>
    <definedName name="_xlnm.Print_Titles" localSheetId="15">'ON - Ostatní náklady'!$121:$121</definedName>
    <definedName name="_xlnm._FilterDatabase" localSheetId="16" hidden="1">'VRN - Vedlejší rozpočtové...'!$C$123:$K$131</definedName>
    <definedName name="_xlnm.Print_Area" localSheetId="16">'VRN - Vedlejší rozpočtové...'!$C$4:$J$76,'VRN - Vedlejší rozpočtové...'!$C$82:$J$103,'VRN - Vedlejší rozpočtové...'!$C$109:$K$131</definedName>
    <definedName name="_xlnm.Print_Titles" localSheetId="16">'VRN - Vedlejší rozpočtové...'!$123:$123</definedName>
    <definedName name="_xlnm.Print_Area" localSheetId="17">'Seznam figur'!$C$4:$G$231</definedName>
    <definedName name="_xlnm.Print_Titles" localSheetId="17">'Seznam figur'!$9:$9</definedName>
  </definedNames>
  <calcPr/>
</workbook>
</file>

<file path=xl/calcChain.xml><?xml version="1.0" encoding="utf-8"?>
<calcChain xmlns="http://schemas.openxmlformats.org/spreadsheetml/2006/main">
  <c i="18" l="1" r="D7"/>
  <c i="17" r="J39"/>
  <c r="J38"/>
  <c i="1" r="AY116"/>
  <c i="17" r="J37"/>
  <c i="1" r="AX116"/>
  <c i="17"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T126"/>
  <c r="T125"/>
  <c r="T124"/>
  <c r="R127"/>
  <c r="R126"/>
  <c r="R125"/>
  <c r="R124"/>
  <c r="P127"/>
  <c r="P126"/>
  <c r="P125"/>
  <c r="P124"/>
  <c i="1" r="AU116"/>
  <c i="17"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16" r="J39"/>
  <c r="J38"/>
  <c i="1" r="AY115"/>
  <c i="16" r="J37"/>
  <c i="1" r="AX115"/>
  <c i="16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110"/>
  <c i="15" r="J39"/>
  <c r="J38"/>
  <c i="1" r="AY114"/>
  <c i="15" r="J37"/>
  <c i="1" r="AX114"/>
  <c i="15"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87"/>
  <c r="BH187"/>
  <c r="BG187"/>
  <c r="BF187"/>
  <c r="T187"/>
  <c r="R187"/>
  <c r="P187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124"/>
  <c r="E7"/>
  <c r="E85"/>
  <c i="14" r="J39"/>
  <c r="J38"/>
  <c i="1" r="AY113"/>
  <c i="14" r="J37"/>
  <c i="1" r="AX113"/>
  <c i="14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91"/>
  <c r="E7"/>
  <c r="E109"/>
  <c i="13" r="J39"/>
  <c r="J38"/>
  <c i="1" r="AY112"/>
  <c i="13" r="J37"/>
  <c i="1" r="AX112"/>
  <c i="13" r="BI487"/>
  <c r="BH487"/>
  <c r="BG487"/>
  <c r="BF487"/>
  <c r="T487"/>
  <c r="R487"/>
  <c r="P487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81"/>
  <c r="BH481"/>
  <c r="BG481"/>
  <c r="BF481"/>
  <c r="T481"/>
  <c r="T480"/>
  <c r="R481"/>
  <c r="R480"/>
  <c r="P481"/>
  <c r="P480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06"/>
  <c r="BH406"/>
  <c r="BG406"/>
  <c r="BF406"/>
  <c r="T406"/>
  <c r="R406"/>
  <c r="P406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87"/>
  <c r="BH287"/>
  <c r="BG287"/>
  <c r="BF287"/>
  <c r="T287"/>
  <c r="T286"/>
  <c r="R287"/>
  <c r="R286"/>
  <c r="P287"/>
  <c r="P286"/>
  <c r="BI283"/>
  <c r="BH283"/>
  <c r="BG283"/>
  <c r="BF283"/>
  <c r="T283"/>
  <c r="T282"/>
  <c r="R283"/>
  <c r="R282"/>
  <c r="P283"/>
  <c r="P282"/>
  <c r="BI279"/>
  <c r="BH279"/>
  <c r="BG279"/>
  <c r="BF279"/>
  <c r="T279"/>
  <c r="R279"/>
  <c r="P279"/>
  <c r="BI276"/>
  <c r="BH276"/>
  <c r="BG276"/>
  <c r="BF276"/>
  <c r="T276"/>
  <c r="R276"/>
  <c r="P276"/>
  <c r="BI264"/>
  <c r="BH264"/>
  <c r="BG264"/>
  <c r="BF264"/>
  <c r="T264"/>
  <c r="R264"/>
  <c r="P264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07"/>
  <c r="BH207"/>
  <c r="BG207"/>
  <c r="BF207"/>
  <c r="T207"/>
  <c r="R207"/>
  <c r="P207"/>
  <c r="BI204"/>
  <c r="BH204"/>
  <c r="BG204"/>
  <c r="BF204"/>
  <c r="T204"/>
  <c r="R204"/>
  <c r="P204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F127"/>
  <c r="F125"/>
  <c r="E123"/>
  <c r="F93"/>
  <c r="F91"/>
  <c r="E89"/>
  <c r="J26"/>
  <c r="E26"/>
  <c r="J94"/>
  <c r="J25"/>
  <c r="J23"/>
  <c r="E23"/>
  <c r="J127"/>
  <c r="J22"/>
  <c r="J20"/>
  <c r="E20"/>
  <c r="F128"/>
  <c r="J19"/>
  <c r="J14"/>
  <c r="J91"/>
  <c r="E7"/>
  <c r="E119"/>
  <c i="12" r="J41"/>
  <c r="J40"/>
  <c i="1" r="AY110"/>
  <c i="12" r="J39"/>
  <c i="1" r="AX110"/>
  <c i="12" r="BI160"/>
  <c r="BH160"/>
  <c r="BG160"/>
  <c r="BF160"/>
  <c r="T160"/>
  <c r="T159"/>
  <c r="R160"/>
  <c r="R159"/>
  <c r="P160"/>
  <c r="P159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F126"/>
  <c r="F124"/>
  <c r="E122"/>
  <c r="F95"/>
  <c r="F93"/>
  <c r="E91"/>
  <c r="J28"/>
  <c r="E28"/>
  <c r="J96"/>
  <c r="J27"/>
  <c r="J25"/>
  <c r="E25"/>
  <c r="J95"/>
  <c r="J24"/>
  <c r="J22"/>
  <c r="E22"/>
  <c r="F127"/>
  <c r="J21"/>
  <c r="J16"/>
  <c r="J93"/>
  <c r="E7"/>
  <c r="E85"/>
  <c i="11" r="J41"/>
  <c r="J40"/>
  <c i="1" r="AY109"/>
  <c i="11" r="J39"/>
  <c i="1" r="AX109"/>
  <c i="11"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J131"/>
  <c r="F131"/>
  <c r="F129"/>
  <c r="E127"/>
  <c r="J95"/>
  <c r="F95"/>
  <c r="F93"/>
  <c r="E91"/>
  <c r="J28"/>
  <c r="E28"/>
  <c r="J96"/>
  <c r="J27"/>
  <c r="J22"/>
  <c r="E22"/>
  <c r="F96"/>
  <c r="J21"/>
  <c r="J16"/>
  <c r="J129"/>
  <c r="E7"/>
  <c r="E85"/>
  <c i="10" r="J39"/>
  <c r="J38"/>
  <c i="1" r="AY108"/>
  <c i="10" r="J37"/>
  <c i="1" r="AX108"/>
  <c i="10"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399"/>
  <c r="BH399"/>
  <c r="BG399"/>
  <c r="BF399"/>
  <c r="T399"/>
  <c r="R399"/>
  <c r="P399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4"/>
  <c r="BH364"/>
  <c r="BG364"/>
  <c r="BF364"/>
  <c r="T364"/>
  <c r="R364"/>
  <c r="P364"/>
  <c r="BI362"/>
  <c r="BH362"/>
  <c r="BG362"/>
  <c r="BF362"/>
  <c r="T362"/>
  <c r="R362"/>
  <c r="P362"/>
  <c r="BI358"/>
  <c r="BH358"/>
  <c r="BG358"/>
  <c r="BF358"/>
  <c r="T358"/>
  <c r="R358"/>
  <c r="P358"/>
  <c r="BI356"/>
  <c r="BH356"/>
  <c r="BG356"/>
  <c r="BF356"/>
  <c r="T356"/>
  <c r="R356"/>
  <c r="P356"/>
  <c r="BI351"/>
  <c r="BH351"/>
  <c r="BG351"/>
  <c r="BF351"/>
  <c r="T351"/>
  <c r="R351"/>
  <c r="P351"/>
  <c r="BI346"/>
  <c r="BH346"/>
  <c r="BG346"/>
  <c r="BF346"/>
  <c r="T346"/>
  <c r="R346"/>
  <c r="P346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309"/>
  <c r="BH309"/>
  <c r="BG309"/>
  <c r="BF309"/>
  <c r="T309"/>
  <c r="R309"/>
  <c r="P309"/>
  <c r="BI303"/>
  <c r="BH303"/>
  <c r="BG303"/>
  <c r="BF303"/>
  <c r="T303"/>
  <c r="R303"/>
  <c r="P303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J133"/>
  <c r="F133"/>
  <c r="F131"/>
  <c r="E129"/>
  <c r="J93"/>
  <c r="F93"/>
  <c r="F91"/>
  <c r="E89"/>
  <c r="J26"/>
  <c r="E26"/>
  <c r="J134"/>
  <c r="J25"/>
  <c r="J20"/>
  <c r="E20"/>
  <c r="F134"/>
  <c r="J19"/>
  <c r="J14"/>
  <c r="J131"/>
  <c r="E7"/>
  <c r="E125"/>
  <c i="9" r="J41"/>
  <c r="J40"/>
  <c i="1" r="AY106"/>
  <c i="9" r="J39"/>
  <c i="1" r="AX106"/>
  <c i="9" r="BI157"/>
  <c r="BH157"/>
  <c r="BG157"/>
  <c r="BF157"/>
  <c r="T157"/>
  <c r="T156"/>
  <c r="R157"/>
  <c r="R156"/>
  <c r="P157"/>
  <c r="P156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F126"/>
  <c r="F124"/>
  <c r="E122"/>
  <c r="F95"/>
  <c r="F93"/>
  <c r="E91"/>
  <c r="J28"/>
  <c r="E28"/>
  <c r="J127"/>
  <c r="J27"/>
  <c r="J25"/>
  <c r="E25"/>
  <c r="J95"/>
  <c r="J24"/>
  <c r="J22"/>
  <c r="E22"/>
  <c r="F127"/>
  <c r="J21"/>
  <c r="J16"/>
  <c r="J93"/>
  <c r="E7"/>
  <c r="E116"/>
  <c i="8" r="J41"/>
  <c r="J40"/>
  <c i="1" r="AY105"/>
  <c i="8" r="J39"/>
  <c i="1" r="AX105"/>
  <c i="8"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J131"/>
  <c r="F131"/>
  <c r="F129"/>
  <c r="E127"/>
  <c r="J95"/>
  <c r="F95"/>
  <c r="F93"/>
  <c r="E91"/>
  <c r="J28"/>
  <c r="E28"/>
  <c r="J96"/>
  <c r="J27"/>
  <c r="J22"/>
  <c r="E22"/>
  <c r="F132"/>
  <c r="J21"/>
  <c r="J16"/>
  <c r="J129"/>
  <c r="E7"/>
  <c r="E121"/>
  <c i="7" r="J39"/>
  <c r="J38"/>
  <c i="1" r="AY104"/>
  <c i="7" r="J37"/>
  <c i="1" r="AX104"/>
  <c i="7"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69"/>
  <c r="BH269"/>
  <c r="BG269"/>
  <c r="BF269"/>
  <c r="T269"/>
  <c r="R269"/>
  <c r="P269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T195"/>
  <c r="R196"/>
  <c r="R195"/>
  <c r="P196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4"/>
  <c r="BH184"/>
  <c r="BG184"/>
  <c r="BF184"/>
  <c r="T184"/>
  <c r="R184"/>
  <c r="P184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J131"/>
  <c r="F131"/>
  <c r="F129"/>
  <c r="E127"/>
  <c r="J93"/>
  <c r="F93"/>
  <c r="F91"/>
  <c r="E89"/>
  <c r="J26"/>
  <c r="E26"/>
  <c r="J132"/>
  <c r="J25"/>
  <c r="J20"/>
  <c r="E20"/>
  <c r="F94"/>
  <c r="J19"/>
  <c r="J14"/>
  <c r="J91"/>
  <c r="E7"/>
  <c r="E123"/>
  <c i="6" r="J41"/>
  <c r="J40"/>
  <c i="1" r="AY102"/>
  <c i="6" r="J39"/>
  <c i="1" r="AX102"/>
  <c i="6" r="BI162"/>
  <c r="BH162"/>
  <c r="BG162"/>
  <c r="BF162"/>
  <c r="T162"/>
  <c r="T161"/>
  <c r="R162"/>
  <c r="R161"/>
  <c r="P162"/>
  <c r="P161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F126"/>
  <c r="F124"/>
  <c r="E122"/>
  <c r="F95"/>
  <c r="F93"/>
  <c r="E91"/>
  <c r="J28"/>
  <c r="E28"/>
  <c r="J96"/>
  <c r="J27"/>
  <c r="J25"/>
  <c r="E25"/>
  <c r="J126"/>
  <c r="J24"/>
  <c r="J22"/>
  <c r="E22"/>
  <c r="F127"/>
  <c r="J21"/>
  <c r="J16"/>
  <c r="J93"/>
  <c r="E7"/>
  <c r="E116"/>
  <c i="5" r="J41"/>
  <c r="J40"/>
  <c i="1" r="AY101"/>
  <c i="5" r="J39"/>
  <c i="1" r="AX101"/>
  <c i="5"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J131"/>
  <c r="F131"/>
  <c r="F129"/>
  <c r="E127"/>
  <c r="J95"/>
  <c r="F95"/>
  <c r="F93"/>
  <c r="E91"/>
  <c r="J28"/>
  <c r="E28"/>
  <c r="J132"/>
  <c r="J27"/>
  <c r="J22"/>
  <c r="E22"/>
  <c r="F96"/>
  <c r="J21"/>
  <c r="J16"/>
  <c r="J129"/>
  <c r="E7"/>
  <c r="E85"/>
  <c i="4" r="J39"/>
  <c r="J38"/>
  <c i="1" r="AY100"/>
  <c i="4" r="J37"/>
  <c i="1" r="AX100"/>
  <c i="4"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3"/>
  <c r="BH403"/>
  <c r="BG403"/>
  <c r="BF403"/>
  <c r="T403"/>
  <c r="R403"/>
  <c r="P403"/>
  <c r="BI402"/>
  <c r="BH402"/>
  <c r="BG402"/>
  <c r="BF402"/>
  <c r="T402"/>
  <c r="R402"/>
  <c r="P402"/>
  <c r="BI400"/>
  <c r="BH400"/>
  <c r="BG400"/>
  <c r="BF400"/>
  <c r="T400"/>
  <c r="R400"/>
  <c r="P400"/>
  <c r="BI396"/>
  <c r="BH396"/>
  <c r="BG396"/>
  <c r="BF396"/>
  <c r="T396"/>
  <c r="R396"/>
  <c r="P396"/>
  <c r="BI394"/>
  <c r="BH394"/>
  <c r="BG394"/>
  <c r="BF394"/>
  <c r="T394"/>
  <c r="R394"/>
  <c r="P394"/>
  <c r="BI390"/>
  <c r="BH390"/>
  <c r="BG390"/>
  <c r="BF390"/>
  <c r="T390"/>
  <c r="R390"/>
  <c r="P390"/>
  <c r="BI386"/>
  <c r="BH386"/>
  <c r="BG386"/>
  <c r="BF386"/>
  <c r="T386"/>
  <c r="R386"/>
  <c r="P386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48"/>
  <c r="BH348"/>
  <c r="BG348"/>
  <c r="BF348"/>
  <c r="T348"/>
  <c r="R348"/>
  <c r="P348"/>
  <c r="BI343"/>
  <c r="BH343"/>
  <c r="BG343"/>
  <c r="BF343"/>
  <c r="T343"/>
  <c r="R343"/>
  <c r="P343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4"/>
  <c r="BH314"/>
  <c r="BG314"/>
  <c r="BF314"/>
  <c r="T314"/>
  <c r="R314"/>
  <c r="P314"/>
  <c r="BI308"/>
  <c r="BH308"/>
  <c r="BG308"/>
  <c r="BF308"/>
  <c r="T308"/>
  <c r="R308"/>
  <c r="P308"/>
  <c r="BI306"/>
  <c r="BH306"/>
  <c r="BG306"/>
  <c r="BF306"/>
  <c r="T306"/>
  <c r="R306"/>
  <c r="P306"/>
  <c r="BI301"/>
  <c r="BH301"/>
  <c r="BG301"/>
  <c r="BF301"/>
  <c r="T301"/>
  <c r="R301"/>
  <c r="P301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0"/>
  <c r="BH250"/>
  <c r="BG250"/>
  <c r="BF250"/>
  <c r="T250"/>
  <c r="R250"/>
  <c r="P250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T218"/>
  <c r="R219"/>
  <c r="R218"/>
  <c r="P219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J133"/>
  <c r="F133"/>
  <c r="F131"/>
  <c r="E129"/>
  <c r="J93"/>
  <c r="F93"/>
  <c r="F91"/>
  <c r="E89"/>
  <c r="J26"/>
  <c r="E26"/>
  <c r="J94"/>
  <c r="J25"/>
  <c r="J20"/>
  <c r="E20"/>
  <c r="F134"/>
  <c r="J19"/>
  <c r="J14"/>
  <c r="J91"/>
  <c r="E7"/>
  <c r="E125"/>
  <c i="3" r="J39"/>
  <c r="J38"/>
  <c i="1" r="AY97"/>
  <c i="3" r="J37"/>
  <c i="1" r="AX97"/>
  <c i="3"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7"/>
  <c r="F125"/>
  <c r="E123"/>
  <c r="F93"/>
  <c r="F91"/>
  <c r="E89"/>
  <c r="J26"/>
  <c r="E26"/>
  <c r="J94"/>
  <c r="J25"/>
  <c r="J23"/>
  <c r="E23"/>
  <c r="J127"/>
  <c r="J22"/>
  <c r="J20"/>
  <c r="E20"/>
  <c r="F94"/>
  <c r="J19"/>
  <c r="J14"/>
  <c r="J91"/>
  <c r="E7"/>
  <c r="E119"/>
  <c i="2" r="J39"/>
  <c r="J38"/>
  <c i="1" r="AY96"/>
  <c i="2" r="J37"/>
  <c i="1" r="AX96"/>
  <c i="2"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T233"/>
  <c r="R234"/>
  <c r="R233"/>
  <c r="P234"/>
  <c r="P233"/>
  <c r="BI231"/>
  <c r="BH231"/>
  <c r="BG231"/>
  <c r="BF231"/>
  <c r="T231"/>
  <c r="T230"/>
  <c r="R231"/>
  <c r="R230"/>
  <c r="P231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F130"/>
  <c r="F128"/>
  <c r="E126"/>
  <c r="F93"/>
  <c r="F91"/>
  <c r="E89"/>
  <c r="J26"/>
  <c r="E26"/>
  <c r="J131"/>
  <c r="J25"/>
  <c r="J23"/>
  <c r="E23"/>
  <c r="J130"/>
  <c r="J22"/>
  <c r="J20"/>
  <c r="E20"/>
  <c r="F131"/>
  <c r="J19"/>
  <c r="J14"/>
  <c r="J128"/>
  <c r="E7"/>
  <c r="E85"/>
  <c i="1" r="L90"/>
  <c r="AM90"/>
  <c r="AM89"/>
  <c r="L89"/>
  <c r="AM87"/>
  <c r="L87"/>
  <c r="L85"/>
  <c r="L84"/>
  <c i="17" r="J131"/>
  <c r="BK129"/>
  <c r="J127"/>
  <c i="16" r="J131"/>
  <c r="J130"/>
  <c r="BK129"/>
  <c r="BK128"/>
  <c r="J127"/>
  <c r="BK126"/>
  <c r="J125"/>
  <c i="15" r="BK213"/>
  <c r="J206"/>
  <c r="BK203"/>
  <c r="BK202"/>
  <c r="BK201"/>
  <c r="J187"/>
  <c r="BK180"/>
  <c r="BK177"/>
  <c r="J170"/>
  <c r="BK167"/>
  <c r="J164"/>
  <c r="BK162"/>
  <c r="J152"/>
  <c r="J145"/>
  <c r="J141"/>
  <c r="J139"/>
  <c r="J137"/>
  <c r="BK136"/>
  <c i="14" r="BK147"/>
  <c r="BK146"/>
  <c r="BK145"/>
  <c r="J144"/>
  <c r="BK142"/>
  <c r="J141"/>
  <c r="BK139"/>
  <c r="J138"/>
  <c r="J133"/>
  <c r="J130"/>
  <c r="BK129"/>
  <c r="BK128"/>
  <c r="BK123"/>
  <c i="13" r="BK487"/>
  <c r="J487"/>
  <c r="BK486"/>
  <c r="J486"/>
  <c r="BK485"/>
  <c r="J485"/>
  <c r="BK481"/>
  <c r="J471"/>
  <c r="J459"/>
  <c r="J456"/>
  <c r="J452"/>
  <c r="BK449"/>
  <c r="BK440"/>
  <c r="J433"/>
  <c r="J420"/>
  <c r="J406"/>
  <c r="J402"/>
  <c r="J393"/>
  <c r="BK392"/>
  <c r="J391"/>
  <c r="BK384"/>
  <c r="J382"/>
  <c r="BK378"/>
  <c r="BK377"/>
  <c r="J371"/>
  <c r="BK370"/>
  <c r="J365"/>
  <c r="J340"/>
  <c r="BK318"/>
  <c r="BK315"/>
  <c r="BK299"/>
  <c r="J287"/>
  <c r="BK283"/>
  <c r="BK279"/>
  <c r="J276"/>
  <c r="J245"/>
  <c r="BK240"/>
  <c r="BK207"/>
  <c r="J204"/>
  <c r="BK194"/>
  <c r="J191"/>
  <c r="BK187"/>
  <c r="J184"/>
  <c r="BK177"/>
  <c r="BK164"/>
  <c r="J150"/>
  <c r="BK144"/>
  <c i="12" r="J160"/>
  <c r="J158"/>
  <c r="J155"/>
  <c r="BK154"/>
  <c r="J150"/>
  <c r="BK145"/>
  <c r="J144"/>
  <c r="BK141"/>
  <c r="BK138"/>
  <c r="BK135"/>
  <c r="BK134"/>
  <c i="11" r="BK246"/>
  <c r="J246"/>
  <c r="BK245"/>
  <c r="J245"/>
  <c r="BK244"/>
  <c r="J244"/>
  <c r="BK243"/>
  <c r="J243"/>
  <c r="BK241"/>
  <c r="J241"/>
  <c r="BK240"/>
  <c r="J240"/>
  <c r="BK239"/>
  <c r="J239"/>
  <c r="BK238"/>
  <c r="J238"/>
  <c r="BK237"/>
  <c r="J237"/>
  <c r="J236"/>
  <c r="J235"/>
  <c r="BK234"/>
  <c r="J233"/>
  <c r="BK232"/>
  <c r="BK231"/>
  <c r="J230"/>
  <c r="BK229"/>
  <c r="J228"/>
  <c r="J227"/>
  <c r="BK226"/>
  <c r="BK225"/>
  <c r="BK224"/>
  <c r="BK223"/>
  <c r="BK221"/>
  <c r="J219"/>
  <c r="J218"/>
  <c r="J217"/>
  <c r="J213"/>
  <c r="BK212"/>
  <c r="J211"/>
  <c r="BK209"/>
  <c r="BK205"/>
  <c r="BK204"/>
  <c r="BK200"/>
  <c r="J197"/>
  <c r="BK193"/>
  <c r="BK191"/>
  <c r="J188"/>
  <c r="BK186"/>
  <c r="J185"/>
  <c r="J182"/>
  <c r="BK178"/>
  <c r="J177"/>
  <c r="J175"/>
  <c r="BK174"/>
  <c r="J173"/>
  <c r="BK171"/>
  <c r="BK170"/>
  <c r="J167"/>
  <c r="BK166"/>
  <c r="J163"/>
  <c r="BK162"/>
  <c r="BK161"/>
  <c r="J160"/>
  <c r="BK159"/>
  <c r="J158"/>
  <c r="J155"/>
  <c r="BK153"/>
  <c r="J152"/>
  <c r="BK145"/>
  <c r="BK144"/>
  <c r="J142"/>
  <c r="J138"/>
  <c i="10" r="J415"/>
  <c r="J414"/>
  <c r="BK406"/>
  <c r="J399"/>
  <c r="J397"/>
  <c r="BK389"/>
  <c r="BK385"/>
  <c r="BK384"/>
  <c r="J383"/>
  <c r="BK382"/>
  <c r="BK362"/>
  <c r="J358"/>
  <c r="J346"/>
  <c r="BK326"/>
  <c r="BK325"/>
  <c r="BK323"/>
  <c r="J317"/>
  <c r="BK311"/>
  <c r="J309"/>
  <c r="J303"/>
  <c r="J297"/>
  <c r="BK295"/>
  <c r="J294"/>
  <c r="BK292"/>
  <c r="J289"/>
  <c r="J287"/>
  <c r="J285"/>
  <c r="BK284"/>
  <c r="J282"/>
  <c r="J276"/>
  <c r="J275"/>
  <c r="J273"/>
  <c r="BK268"/>
  <c r="BK267"/>
  <c r="BK265"/>
  <c r="BK264"/>
  <c r="BK263"/>
  <c r="BK258"/>
  <c r="BK257"/>
  <c r="BK246"/>
  <c r="J243"/>
  <c r="J241"/>
  <c r="BK229"/>
  <c r="J226"/>
  <c r="J224"/>
  <c r="BK217"/>
  <c r="J216"/>
  <c r="J206"/>
  <c r="BK204"/>
  <c r="J202"/>
  <c r="J192"/>
  <c r="J171"/>
  <c r="J152"/>
  <c r="J150"/>
  <c r="J148"/>
  <c r="J144"/>
  <c i="9" r="J153"/>
  <c r="BK149"/>
  <c r="BK148"/>
  <c r="J147"/>
  <c r="BK146"/>
  <c r="J145"/>
  <c r="BK143"/>
  <c r="J142"/>
  <c r="J140"/>
  <c r="J139"/>
  <c r="J138"/>
  <c r="J137"/>
  <c r="J136"/>
  <c i="8" r="BK233"/>
  <c r="BK232"/>
  <c r="J231"/>
  <c r="J229"/>
  <c r="J228"/>
  <c r="BK227"/>
  <c r="BK225"/>
  <c r="J224"/>
  <c r="J223"/>
  <c r="BK222"/>
  <c r="J221"/>
  <c r="J220"/>
  <c r="J217"/>
  <c r="BK216"/>
  <c r="BK215"/>
  <c r="J211"/>
  <c r="BK210"/>
  <c r="BK207"/>
  <c r="J205"/>
  <c r="BK204"/>
  <c r="BK203"/>
  <c r="BK202"/>
  <c r="BK198"/>
  <c r="BK196"/>
  <c r="J194"/>
  <c r="BK193"/>
  <c r="BK191"/>
  <c r="BK189"/>
  <c r="BK188"/>
  <c r="J187"/>
  <c r="BK186"/>
  <c r="BK185"/>
  <c r="BK184"/>
  <c r="BK182"/>
  <c r="J180"/>
  <c r="BK175"/>
  <c r="J170"/>
  <c r="BK167"/>
  <c r="J165"/>
  <c r="J163"/>
  <c r="BK162"/>
  <c r="BK148"/>
  <c r="J146"/>
  <c r="J143"/>
  <c r="BK142"/>
  <c r="J140"/>
  <c i="7" r="BK375"/>
  <c r="J368"/>
  <c r="BK367"/>
  <c r="J361"/>
  <c r="J355"/>
  <c r="BK351"/>
  <c r="BK348"/>
  <c r="J347"/>
  <c r="J346"/>
  <c r="J345"/>
  <c r="J344"/>
  <c r="BK339"/>
  <c r="J337"/>
  <c r="BK335"/>
  <c r="J333"/>
  <c r="BK331"/>
  <c r="BK324"/>
  <c r="BK320"/>
  <c r="BK318"/>
  <c r="BK313"/>
  <c r="J294"/>
  <c r="BK262"/>
  <c r="BK261"/>
  <c r="J258"/>
  <c r="BK256"/>
  <c r="BK253"/>
  <c r="J251"/>
  <c r="BK243"/>
  <c r="BK235"/>
  <c r="J232"/>
  <c r="BK230"/>
  <c r="BK228"/>
  <c r="BK227"/>
  <c r="BK225"/>
  <c r="J224"/>
  <c r="BK219"/>
  <c r="BK212"/>
  <c r="BK208"/>
  <c r="BK206"/>
  <c r="BK199"/>
  <c r="BK191"/>
  <c r="J190"/>
  <c r="J151"/>
  <c r="J141"/>
  <c r="BK139"/>
  <c i="5" r="BK160"/>
  <c r="BK159"/>
  <c r="J158"/>
  <c r="BK155"/>
  <c r="BK153"/>
  <c r="J150"/>
  <c r="J149"/>
  <c r="BK148"/>
  <c r="J146"/>
  <c r="J145"/>
  <c r="BK144"/>
  <c r="BK143"/>
  <c r="J138"/>
  <c i="4" r="BK414"/>
  <c r="J414"/>
  <c r="BK413"/>
  <c r="J413"/>
  <c r="BK412"/>
  <c r="J411"/>
  <c r="BK402"/>
  <c r="BK386"/>
  <c r="J378"/>
  <c r="BK361"/>
  <c r="J359"/>
  <c r="J348"/>
  <c r="BK331"/>
  <c r="J322"/>
  <c r="BK308"/>
  <c r="J296"/>
  <c r="BK294"/>
  <c r="J293"/>
  <c r="BK291"/>
  <c r="BK283"/>
  <c r="BK282"/>
  <c r="BK273"/>
  <c r="J263"/>
  <c r="BK256"/>
  <c r="BK244"/>
  <c r="BK241"/>
  <c r="BK238"/>
  <c r="BK234"/>
  <c r="J229"/>
  <c r="J224"/>
  <c r="J222"/>
  <c r="J219"/>
  <c r="BK217"/>
  <c r="J213"/>
  <c r="BK194"/>
  <c r="J190"/>
  <c r="J153"/>
  <c r="J146"/>
  <c r="BK143"/>
  <c r="J142"/>
  <c i="3" r="J301"/>
  <c r="J300"/>
  <c r="J293"/>
  <c r="BK285"/>
  <c r="BK284"/>
  <c r="J283"/>
  <c r="J281"/>
  <c r="J278"/>
  <c r="J270"/>
  <c r="BK266"/>
  <c r="J263"/>
  <c r="BK262"/>
  <c r="J260"/>
  <c r="BK253"/>
  <c r="J251"/>
  <c r="J248"/>
  <c r="BK244"/>
  <c r="BK241"/>
  <c r="J237"/>
  <c r="BK236"/>
  <c r="J234"/>
  <c r="BK231"/>
  <c r="BK228"/>
  <c r="BK222"/>
  <c r="BK218"/>
  <c r="J214"/>
  <c r="J212"/>
  <c r="BK211"/>
  <c r="J208"/>
  <c r="BK205"/>
  <c r="BK203"/>
  <c r="J200"/>
  <c r="J193"/>
  <c r="J189"/>
  <c r="BK188"/>
  <c r="BK181"/>
  <c r="BK174"/>
  <c r="BK170"/>
  <c r="BK168"/>
  <c r="BK163"/>
  <c r="J160"/>
  <c r="J148"/>
  <c r="J144"/>
  <c r="BK142"/>
  <c r="J138"/>
  <c r="BK135"/>
  <c i="17" r="J36"/>
  <c i="2" r="BK221"/>
  <c r="J220"/>
  <c r="BK219"/>
  <c r="BK218"/>
  <c r="J214"/>
  <c r="J213"/>
  <c r="J209"/>
  <c r="BK204"/>
  <c r="BK201"/>
  <c r="BK198"/>
  <c r="BK197"/>
  <c r="J195"/>
  <c r="BK193"/>
  <c r="J191"/>
  <c r="BK190"/>
  <c r="BK189"/>
  <c r="BK187"/>
  <c r="BK183"/>
  <c r="J181"/>
  <c r="BK179"/>
  <c r="J177"/>
  <c r="J175"/>
  <c r="BK174"/>
  <c r="J172"/>
  <c r="J169"/>
  <c r="BK168"/>
  <c r="BK167"/>
  <c r="BK166"/>
  <c r="BK165"/>
  <c r="J164"/>
  <c r="BK163"/>
  <c r="J161"/>
  <c r="BK160"/>
  <c r="BK159"/>
  <c r="J156"/>
  <c r="BK155"/>
  <c r="BK154"/>
  <c r="J149"/>
  <c r="BK146"/>
  <c r="BK145"/>
  <c r="J142"/>
  <c r="BK141"/>
  <c i="17" r="F37"/>
  <c r="BK131"/>
  <c r="J129"/>
  <c r="BK127"/>
  <c i="16" r="BK131"/>
  <c r="BK130"/>
  <c r="J129"/>
  <c r="J128"/>
  <c r="BK127"/>
  <c r="J126"/>
  <c r="BK125"/>
  <c i="15" r="BK220"/>
  <c r="BK215"/>
  <c r="BK210"/>
  <c r="J200"/>
  <c r="BK182"/>
  <c r="BK179"/>
  <c r="BK178"/>
  <c r="J174"/>
  <c r="J173"/>
  <c r="BK170"/>
  <c r="J169"/>
  <c r="J167"/>
  <c r="J162"/>
  <c r="J161"/>
  <c r="BK159"/>
  <c r="BK153"/>
  <c r="BK152"/>
  <c r="BK150"/>
  <c r="BK145"/>
  <c r="BK141"/>
  <c r="BK139"/>
  <c r="BK137"/>
  <c r="BK133"/>
  <c i="14" r="J146"/>
  <c r="J145"/>
  <c r="BK144"/>
  <c r="J143"/>
  <c r="BK140"/>
  <c r="BK136"/>
  <c r="BK135"/>
  <c r="BK134"/>
  <c r="J131"/>
  <c r="BK130"/>
  <c r="J126"/>
  <c r="J125"/>
  <c r="J124"/>
  <c r="J123"/>
  <c i="13" r="BK477"/>
  <c r="J474"/>
  <c r="BK471"/>
  <c r="J468"/>
  <c r="BK443"/>
  <c r="BK436"/>
  <c r="J427"/>
  <c r="BK424"/>
  <c r="BK420"/>
  <c r="J416"/>
  <c r="J414"/>
  <c r="J411"/>
  <c r="BK401"/>
  <c r="J400"/>
  <c r="J399"/>
  <c r="J392"/>
  <c r="J389"/>
  <c r="BK388"/>
  <c r="J387"/>
  <c r="BK385"/>
  <c r="J384"/>
  <c r="J383"/>
  <c r="J377"/>
  <c r="J376"/>
  <c r="BK372"/>
  <c r="J372"/>
  <c r="J369"/>
  <c r="J368"/>
  <c r="BK365"/>
  <c r="BK363"/>
  <c r="BK350"/>
  <c r="BK342"/>
  <c r="BK340"/>
  <c r="BK338"/>
  <c r="BK311"/>
  <c r="J308"/>
  <c r="J299"/>
  <c r="BK296"/>
  <c r="J293"/>
  <c r="BK287"/>
  <c r="J283"/>
  <c r="BK276"/>
  <c r="J264"/>
  <c r="BK245"/>
  <c r="J243"/>
  <c r="BK237"/>
  <c r="J229"/>
  <c r="J226"/>
  <c r="BK223"/>
  <c r="J220"/>
  <c r="BK204"/>
  <c r="BK197"/>
  <c r="J187"/>
  <c r="BK174"/>
  <c r="BK161"/>
  <c r="BK158"/>
  <c r="BK141"/>
  <c r="J137"/>
  <c r="BK134"/>
  <c i="12" r="BK158"/>
  <c r="BK156"/>
  <c r="BK149"/>
  <c r="J148"/>
  <c r="J143"/>
  <c r="J137"/>
  <c r="J136"/>
  <c r="J135"/>
  <c r="J134"/>
  <c i="15" r="J220"/>
  <c r="J215"/>
  <c r="J210"/>
  <c r="J208"/>
  <c r="BK206"/>
  <c r="BK204"/>
  <c r="J203"/>
  <c r="J199"/>
  <c r="BK187"/>
  <c r="J180"/>
  <c r="J179"/>
  <c r="J165"/>
  <c r="BK164"/>
  <c r="BK161"/>
  <c r="J159"/>
  <c r="J150"/>
  <c r="J136"/>
  <c i="14" r="J142"/>
  <c r="J139"/>
  <c r="BK138"/>
  <c r="BK137"/>
  <c r="J136"/>
  <c r="BK133"/>
  <c r="J132"/>
  <c r="J127"/>
  <c r="BK124"/>
  <c i="13" r="BK484"/>
  <c r="J481"/>
  <c r="BK474"/>
  <c r="J462"/>
  <c r="J449"/>
  <c r="J446"/>
  <c r="BK433"/>
  <c r="BK430"/>
  <c r="BK427"/>
  <c r="J424"/>
  <c r="BK416"/>
  <c r="BK413"/>
  <c r="J412"/>
  <c r="BK411"/>
  <c r="BK406"/>
  <c r="BK399"/>
  <c r="BK393"/>
  <c r="J390"/>
  <c r="BK389"/>
  <c r="J388"/>
  <c r="BK387"/>
  <c r="J386"/>
  <c r="J385"/>
  <c r="BK383"/>
  <c r="BK381"/>
  <c r="J378"/>
  <c r="BK376"/>
  <c r="BK369"/>
  <c r="BK368"/>
  <c r="J361"/>
  <c r="J357"/>
  <c r="J354"/>
  <c r="J352"/>
  <c r="J311"/>
  <c r="BK308"/>
  <c r="J305"/>
  <c r="BK302"/>
  <c r="J296"/>
  <c r="BK229"/>
  <c r="BK226"/>
  <c r="J223"/>
  <c r="J207"/>
  <c r="J197"/>
  <c r="BK191"/>
  <c r="BK180"/>
  <c r="J177"/>
  <c r="BK154"/>
  <c r="BK147"/>
  <c r="J141"/>
  <c i="12" r="J156"/>
  <c r="BK155"/>
  <c r="BK152"/>
  <c r="BK151"/>
  <c r="BK150"/>
  <c r="J147"/>
  <c r="BK146"/>
  <c r="J145"/>
  <c r="BK144"/>
  <c r="BK143"/>
  <c r="J142"/>
  <c r="J141"/>
  <c r="J140"/>
  <c r="J139"/>
  <c r="BK137"/>
  <c r="BK136"/>
  <c i="7" r="BK138"/>
  <c i="6" r="J162"/>
  <c r="J160"/>
  <c r="J158"/>
  <c r="J157"/>
  <c r="BK156"/>
  <c r="J154"/>
  <c r="J153"/>
  <c r="BK152"/>
  <c r="J151"/>
  <c r="BK150"/>
  <c r="J149"/>
  <c r="J148"/>
  <c r="J147"/>
  <c r="J146"/>
  <c r="BK145"/>
  <c r="J144"/>
  <c r="J142"/>
  <c r="BK141"/>
  <c r="J138"/>
  <c r="BK137"/>
  <c r="J135"/>
  <c r="BK134"/>
  <c i="5" r="BK234"/>
  <c r="J227"/>
  <c r="BK226"/>
  <c r="J224"/>
  <c r="BK223"/>
  <c r="BK218"/>
  <c r="J212"/>
  <c r="BK207"/>
  <c r="J205"/>
  <c r="J204"/>
  <c r="BK198"/>
  <c r="J196"/>
  <c r="J193"/>
  <c r="BK192"/>
  <c r="J185"/>
  <c r="BK178"/>
  <c r="J174"/>
  <c r="J172"/>
  <c r="BK165"/>
  <c r="BK161"/>
  <c i="3" r="J292"/>
  <c r="J291"/>
  <c r="BK286"/>
  <c r="BK280"/>
  <c r="BK275"/>
  <c r="BK273"/>
  <c r="BK272"/>
  <c r="BK263"/>
  <c r="BK261"/>
  <c r="J258"/>
  <c r="J256"/>
  <c r="BK249"/>
  <c r="J246"/>
  <c r="BK243"/>
  <c r="J241"/>
  <c r="J240"/>
  <c r="J238"/>
  <c r="BK235"/>
  <c r="BK233"/>
  <c r="BK224"/>
  <c r="J222"/>
  <c r="J220"/>
  <c r="J216"/>
  <c r="J211"/>
  <c r="BK209"/>
  <c r="BK207"/>
  <c r="J195"/>
  <c r="J191"/>
  <c r="J183"/>
  <c r="BK179"/>
  <c r="BK177"/>
  <c r="J174"/>
  <c r="J172"/>
  <c r="BK164"/>
  <c r="BK146"/>
  <c r="J142"/>
  <c r="J140"/>
  <c r="BK137"/>
  <c r="BK133"/>
  <c i="2" r="J228"/>
  <c r="J226"/>
  <c r="J225"/>
  <c r="J224"/>
  <c r="J219"/>
  <c r="J215"/>
  <c r="J211"/>
  <c r="J207"/>
  <c r="J203"/>
  <c r="J201"/>
  <c r="BK200"/>
  <c r="J199"/>
  <c r="BK195"/>
  <c r="BK194"/>
  <c r="BK192"/>
  <c r="J188"/>
  <c r="J186"/>
  <c r="J183"/>
  <c r="BK182"/>
  <c r="BK176"/>
  <c r="BK172"/>
  <c r="J170"/>
  <c r="J166"/>
  <c r="BK164"/>
  <c r="J163"/>
  <c r="J160"/>
  <c r="J159"/>
  <c r="J155"/>
  <c r="J154"/>
  <c r="J153"/>
  <c r="J151"/>
  <c r="J148"/>
  <c r="BK147"/>
  <c r="BK143"/>
  <c r="J141"/>
  <c r="BK138"/>
  <c i="1" r="AS107"/>
  <c i="16" r="F37"/>
  <c i="15" r="J213"/>
  <c r="BK208"/>
  <c r="J204"/>
  <c r="J202"/>
  <c r="J201"/>
  <c r="BK200"/>
  <c r="BK199"/>
  <c r="J182"/>
  <c r="J178"/>
  <c r="J177"/>
  <c r="BK174"/>
  <c r="BK173"/>
  <c r="BK169"/>
  <c r="BK165"/>
  <c r="J153"/>
  <c r="J133"/>
  <c i="14" r="J147"/>
  <c r="BK143"/>
  <c r="BK141"/>
  <c r="J140"/>
  <c r="J137"/>
  <c r="J135"/>
  <c r="J134"/>
  <c r="BK132"/>
  <c r="BK131"/>
  <c r="J129"/>
  <c r="J128"/>
  <c r="BK127"/>
  <c r="BK126"/>
  <c r="BK125"/>
  <c i="13" r="J484"/>
  <c r="J477"/>
  <c r="BK468"/>
  <c r="BK462"/>
  <c r="BK459"/>
  <c r="BK456"/>
  <c r="BK452"/>
  <c r="BK446"/>
  <c r="J443"/>
  <c r="J440"/>
  <c r="J436"/>
  <c r="J430"/>
  <c r="BK414"/>
  <c r="J413"/>
  <c r="BK412"/>
  <c r="BK402"/>
  <c r="J401"/>
  <c r="BK400"/>
  <c r="BK391"/>
  <c r="BK390"/>
  <c r="BK386"/>
  <c r="BK382"/>
  <c r="J381"/>
  <c r="BK371"/>
  <c r="J370"/>
  <c r="J363"/>
  <c r="BK361"/>
  <c r="BK357"/>
  <c r="BK354"/>
  <c r="BK352"/>
  <c r="J350"/>
  <c r="J342"/>
  <c r="J338"/>
  <c r="J318"/>
  <c r="J315"/>
  <c r="BK305"/>
  <c r="J302"/>
  <c r="BK293"/>
  <c r="J279"/>
  <c r="BK264"/>
  <c r="BK243"/>
  <c r="J240"/>
  <c r="J237"/>
  <c r="BK220"/>
  <c r="J194"/>
  <c r="BK184"/>
  <c r="J180"/>
  <c r="J174"/>
  <c r="J164"/>
  <c r="J161"/>
  <c r="J158"/>
  <c r="J154"/>
  <c r="BK153"/>
  <c r="J153"/>
  <c r="BK150"/>
  <c r="J147"/>
  <c r="J144"/>
  <c r="BK137"/>
  <c r="J134"/>
  <c i="12" r="BK160"/>
  <c r="J154"/>
  <c r="J152"/>
  <c r="J151"/>
  <c r="J149"/>
  <c r="BK148"/>
  <c r="BK147"/>
  <c r="J146"/>
  <c r="BK142"/>
  <c r="BK140"/>
  <c r="BK139"/>
  <c r="J138"/>
  <c i="5" r="BK138"/>
  <c i="4" r="J412"/>
  <c r="BK411"/>
  <c r="BK410"/>
  <c r="J400"/>
  <c r="BK396"/>
  <c r="J386"/>
  <c r="J383"/>
  <c r="J381"/>
  <c r="J379"/>
  <c r="J374"/>
  <c r="J368"/>
  <c r="BK353"/>
  <c r="J343"/>
  <c r="J314"/>
  <c i="11" r="BK236"/>
  <c r="BK235"/>
  <c r="J234"/>
  <c r="BK233"/>
  <c r="J232"/>
  <c r="J231"/>
  <c r="BK230"/>
  <c r="J229"/>
  <c r="BK228"/>
  <c r="BK227"/>
  <c r="J226"/>
  <c r="J225"/>
  <c r="J224"/>
  <c r="J223"/>
  <c r="BK222"/>
  <c r="J220"/>
  <c r="BK219"/>
  <c r="BK218"/>
  <c r="BK217"/>
  <c r="J216"/>
  <c r="BK214"/>
  <c r="BK213"/>
  <c r="BK210"/>
  <c r="J209"/>
  <c r="J208"/>
  <c r="BK206"/>
  <c r="BK203"/>
  <c r="J201"/>
  <c r="J199"/>
  <c r="J196"/>
  <c r="J194"/>
  <c r="J193"/>
  <c r="BK189"/>
  <c r="J183"/>
  <c r="BK182"/>
  <c r="J180"/>
  <c r="BK179"/>
  <c r="J178"/>
  <c r="J174"/>
  <c r="BK173"/>
  <c r="J172"/>
  <c r="J171"/>
  <c r="J170"/>
  <c r="J168"/>
  <c r="BK164"/>
  <c r="J162"/>
  <c r="J153"/>
  <c r="J150"/>
  <c r="BK149"/>
  <c r="J148"/>
  <c r="J144"/>
  <c r="J143"/>
  <c r="J140"/>
  <c i="10" r="J413"/>
  <c r="J384"/>
  <c r="BK383"/>
  <c r="BK381"/>
  <c r="J377"/>
  <c r="BK375"/>
  <c r="J373"/>
  <c r="BK371"/>
  <c r="J364"/>
  <c r="BK358"/>
  <c r="J356"/>
  <c r="J351"/>
  <c r="BK334"/>
  <c r="J332"/>
  <c r="BK309"/>
  <c r="J296"/>
  <c r="J295"/>
  <c r="BK294"/>
  <c r="J290"/>
  <c r="BK285"/>
  <c r="J284"/>
  <c r="BK282"/>
  <c r="BK275"/>
  <c r="BK273"/>
  <c r="J268"/>
  <c r="J265"/>
  <c r="BK261"/>
  <c r="J260"/>
  <c r="BK259"/>
  <c r="J257"/>
  <c r="J256"/>
  <c r="BK252"/>
  <c r="J240"/>
  <c r="BK236"/>
  <c r="J231"/>
  <c r="BK226"/>
  <c r="BK224"/>
  <c r="BK219"/>
  <c r="J208"/>
  <c r="BK202"/>
  <c r="J169"/>
  <c r="BK164"/>
  <c r="J163"/>
  <c r="BK161"/>
  <c r="BK152"/>
  <c r="J145"/>
  <c r="BK143"/>
  <c r="BK141"/>
  <c r="BK140"/>
  <c i="9" r="BK157"/>
  <c r="J148"/>
  <c r="BK144"/>
  <c r="J143"/>
  <c r="BK136"/>
  <c r="BK135"/>
  <c r="BK134"/>
  <c i="8" r="J232"/>
  <c r="J226"/>
  <c r="BK224"/>
  <c r="BK221"/>
  <c r="BK220"/>
  <c r="BK219"/>
  <c r="BK218"/>
  <c r="BK214"/>
  <c r="J213"/>
  <c r="BK209"/>
  <c r="J208"/>
  <c r="J204"/>
  <c r="J201"/>
  <c r="BK197"/>
  <c r="BK195"/>
  <c r="J191"/>
  <c r="J189"/>
  <c r="BK187"/>
  <c r="J186"/>
  <c r="J184"/>
  <c r="J179"/>
  <c r="J177"/>
  <c r="BK176"/>
  <c r="BK173"/>
  <c r="J168"/>
  <c r="BK159"/>
  <c r="BK158"/>
  <c r="J155"/>
  <c r="BK153"/>
  <c r="BK152"/>
  <c r="BK150"/>
  <c r="BK149"/>
  <c r="BK146"/>
  <c r="BK145"/>
  <c i="7" r="BK378"/>
  <c r="J378"/>
  <c r="BK377"/>
  <c r="J377"/>
  <c r="J375"/>
  <c r="J365"/>
  <c r="BK347"/>
  <c r="BK346"/>
  <c r="BK345"/>
  <c r="BK344"/>
  <c r="J343"/>
  <c r="J339"/>
  <c r="BK333"/>
  <c r="J296"/>
  <c r="J289"/>
  <c r="BK286"/>
  <c r="BK281"/>
  <c r="J276"/>
  <c r="BK264"/>
  <c r="J263"/>
  <c r="J261"/>
  <c r="BK259"/>
  <c r="J256"/>
  <c r="J255"/>
  <c r="BK250"/>
  <c r="J248"/>
  <c r="J243"/>
  <c r="BK242"/>
  <c r="J235"/>
  <c r="BK232"/>
  <c r="J231"/>
  <c r="J227"/>
  <c r="J226"/>
  <c r="BK224"/>
  <c r="BK223"/>
  <c r="J219"/>
  <c r="J214"/>
  <c r="J212"/>
  <c r="J211"/>
  <c r="J206"/>
  <c r="BK194"/>
  <c r="BK190"/>
  <c r="BK184"/>
  <c r="BK177"/>
  <c r="BK159"/>
  <c r="J154"/>
  <c r="BK151"/>
  <c r="J146"/>
  <c r="BK144"/>
  <c r="BK142"/>
  <c r="BK141"/>
  <c i="2" r="J234"/>
  <c r="J229"/>
  <c r="BK224"/>
  <c r="BK222"/>
  <c r="J216"/>
  <c r="BK210"/>
  <c r="J197"/>
  <c r="BK196"/>
  <c r="J178"/>
  <c r="J146"/>
  <c r="J140"/>
  <c r="J139"/>
  <c i="11" r="J212"/>
  <c r="BK211"/>
  <c r="BK207"/>
  <c r="J206"/>
  <c r="J205"/>
  <c r="J203"/>
  <c r="J200"/>
  <c r="BK199"/>
  <c r="BK198"/>
  <c r="BK195"/>
  <c r="J192"/>
  <c r="BK190"/>
  <c r="J189"/>
  <c r="BK188"/>
  <c r="BK187"/>
  <c r="J186"/>
  <c r="BK185"/>
  <c r="BK180"/>
  <c r="BK169"/>
  <c r="J166"/>
  <c r="BK165"/>
  <c r="J164"/>
  <c r="BK163"/>
  <c r="J161"/>
  <c r="BK160"/>
  <c r="BK158"/>
  <c r="J149"/>
  <c r="J146"/>
  <c r="BK142"/>
  <c r="BK140"/>
  <c r="BK138"/>
  <c i="10" r="BK414"/>
  <c r="J405"/>
  <c r="J403"/>
  <c r="BK399"/>
  <c r="BK397"/>
  <c r="J393"/>
  <c r="J386"/>
  <c r="J371"/>
  <c r="J369"/>
  <c r="BK364"/>
  <c r="J362"/>
  <c r="BK351"/>
  <c r="BK346"/>
  <c r="J336"/>
  <c r="J334"/>
  <c r="J325"/>
  <c r="J323"/>
  <c r="BK317"/>
  <c r="J311"/>
  <c r="BK303"/>
  <c r="BK297"/>
  <c r="J291"/>
  <c r="BK289"/>
  <c r="J267"/>
  <c r="J264"/>
  <c r="J263"/>
  <c r="BK260"/>
  <c r="J259"/>
  <c r="BK256"/>
  <c r="J252"/>
  <c r="BK244"/>
  <c r="BK243"/>
  <c r="BK238"/>
  <c r="J236"/>
  <c r="BK231"/>
  <c r="J229"/>
  <c r="J221"/>
  <c r="J219"/>
  <c r="BK216"/>
  <c r="J215"/>
  <c r="J204"/>
  <c r="BK196"/>
  <c r="J187"/>
  <c r="BK173"/>
  <c r="BK171"/>
  <c r="BK155"/>
  <c r="J146"/>
  <c r="BK145"/>
  <c r="J143"/>
  <c r="BK142"/>
  <c r="J141"/>
  <c r="J140"/>
  <c i="9" r="J157"/>
  <c r="J155"/>
  <c r="BK152"/>
  <c r="J151"/>
  <c r="J146"/>
  <c r="BK145"/>
  <c r="J144"/>
  <c r="BK141"/>
  <c r="BK140"/>
  <c r="BK139"/>
  <c r="BK137"/>
  <c i="8" r="BK231"/>
  <c r="BK228"/>
  <c r="J227"/>
  <c r="BK226"/>
  <c r="J225"/>
  <c r="BK223"/>
  <c r="BK217"/>
  <c r="J214"/>
  <c r="BK213"/>
  <c r="BK211"/>
  <c r="J210"/>
  <c r="J209"/>
  <c r="J206"/>
  <c r="BK200"/>
  <c r="J197"/>
  <c r="J195"/>
  <c r="J192"/>
  <c r="J190"/>
  <c r="J188"/>
  <c r="J185"/>
  <c r="BK183"/>
  <c r="J182"/>
  <c r="BK180"/>
  <c r="J176"/>
  <c r="J175"/>
  <c r="J173"/>
  <c r="J172"/>
  <c r="BK171"/>
  <c r="BK170"/>
  <c r="BK169"/>
  <c r="BK168"/>
  <c r="J167"/>
  <c r="BK166"/>
  <c r="BK165"/>
  <c r="BK164"/>
  <c r="BK163"/>
  <c r="J162"/>
  <c r="BK161"/>
  <c r="J160"/>
  <c r="BK155"/>
  <c r="J153"/>
  <c r="J149"/>
  <c r="J148"/>
  <c r="BK144"/>
  <c r="BK140"/>
  <c r="J138"/>
  <c i="7" r="J374"/>
  <c r="BK368"/>
  <c r="BK365"/>
  <c r="BK359"/>
  <c r="BK343"/>
  <c r="J331"/>
  <c r="BK326"/>
  <c r="J320"/>
  <c r="J313"/>
  <c r="J308"/>
  <c r="BK298"/>
  <c r="BK296"/>
  <c r="BK289"/>
  <c r="J288"/>
  <c r="J286"/>
  <c r="J281"/>
  <c r="BK276"/>
  <c r="BK274"/>
  <c r="BK269"/>
  <c r="J259"/>
  <c r="BK258"/>
  <c r="J253"/>
  <c r="BK248"/>
  <c r="BK240"/>
  <c r="BK234"/>
  <c r="BK231"/>
  <c r="J230"/>
  <c r="BK226"/>
  <c r="J225"/>
  <c r="BK211"/>
  <c r="J209"/>
  <c r="J204"/>
  <c r="BK196"/>
  <c r="BK192"/>
  <c r="J184"/>
  <c r="BK182"/>
  <c r="J182"/>
  <c r="BK173"/>
  <c r="BK161"/>
  <c r="BK154"/>
  <c r="BK153"/>
  <c r="BK143"/>
  <c r="J142"/>
  <c r="BK140"/>
  <c r="J139"/>
  <c i="11" r="J222"/>
  <c r="J221"/>
  <c r="BK220"/>
  <c r="BK216"/>
  <c r="J214"/>
  <c r="J210"/>
  <c r="BK208"/>
  <c r="J207"/>
  <c r="J204"/>
  <c r="BK201"/>
  <c r="J198"/>
  <c r="BK197"/>
  <c r="BK196"/>
  <c r="J195"/>
  <c r="BK194"/>
  <c r="BK192"/>
  <c r="J191"/>
  <c r="J190"/>
  <c r="J187"/>
  <c r="BK183"/>
  <c r="J179"/>
  <c r="BK177"/>
  <c r="BK175"/>
  <c r="BK172"/>
  <c r="J169"/>
  <c r="BK168"/>
  <c r="BK167"/>
  <c r="J165"/>
  <c r="J159"/>
  <c r="BK155"/>
  <c r="BK152"/>
  <c r="BK150"/>
  <c r="BK148"/>
  <c r="BK146"/>
  <c r="J145"/>
  <c r="BK143"/>
  <c i="10" r="BK417"/>
  <c r="J417"/>
  <c r="BK416"/>
  <c r="J416"/>
  <c r="BK415"/>
  <c r="BK413"/>
  <c r="J406"/>
  <c r="BK405"/>
  <c r="BK403"/>
  <c r="BK393"/>
  <c r="J389"/>
  <c r="BK386"/>
  <c r="J385"/>
  <c r="J382"/>
  <c r="J381"/>
  <c r="BK377"/>
  <c r="J375"/>
  <c r="BK373"/>
  <c r="BK369"/>
  <c r="BK356"/>
  <c r="BK336"/>
  <c r="BK332"/>
  <c r="J326"/>
  <c r="BK296"/>
  <c r="J292"/>
  <c r="BK291"/>
  <c r="BK290"/>
  <c r="BK287"/>
  <c r="BK276"/>
  <c r="J261"/>
  <c r="J258"/>
  <c r="J246"/>
  <c r="J244"/>
  <c r="BK241"/>
  <c r="BK240"/>
  <c r="J238"/>
  <c r="BK221"/>
  <c r="J217"/>
  <c r="BK215"/>
  <c r="BK208"/>
  <c r="BK206"/>
  <c r="J196"/>
  <c r="BK192"/>
  <c r="BK187"/>
  <c r="J173"/>
  <c r="BK169"/>
  <c r="J164"/>
  <c r="BK163"/>
  <c r="J161"/>
  <c r="J155"/>
  <c r="BK150"/>
  <c r="BK148"/>
  <c r="BK146"/>
  <c r="BK144"/>
  <c r="J142"/>
  <c i="9" r="BK155"/>
  <c r="BK153"/>
  <c r="J152"/>
  <c r="BK151"/>
  <c r="J149"/>
  <c r="BK147"/>
  <c r="BK142"/>
  <c r="J141"/>
  <c r="BK138"/>
  <c r="J135"/>
  <c r="J134"/>
  <c i="8" r="J233"/>
  <c r="BK229"/>
  <c r="J222"/>
  <c r="J219"/>
  <c r="J218"/>
  <c r="J216"/>
  <c r="J215"/>
  <c r="BK208"/>
  <c r="J207"/>
  <c r="BK206"/>
  <c r="BK205"/>
  <c r="J203"/>
  <c r="J202"/>
  <c r="BK201"/>
  <c r="J200"/>
  <c r="J198"/>
  <c r="J196"/>
  <c r="BK194"/>
  <c r="J193"/>
  <c r="BK192"/>
  <c r="BK190"/>
  <c r="J183"/>
  <c r="BK179"/>
  <c r="BK177"/>
  <c r="BK172"/>
  <c r="J171"/>
  <c r="J169"/>
  <c r="J166"/>
  <c r="J164"/>
  <c r="J161"/>
  <c r="BK160"/>
  <c r="J159"/>
  <c r="J158"/>
  <c r="J152"/>
  <c r="J150"/>
  <c r="J145"/>
  <c r="J144"/>
  <c r="BK143"/>
  <c r="J142"/>
  <c r="BK138"/>
  <c i="7" r="BK376"/>
  <c r="J376"/>
  <c r="BK374"/>
  <c r="J367"/>
  <c r="BK361"/>
  <c r="J359"/>
  <c r="BK355"/>
  <c r="J351"/>
  <c r="J348"/>
  <c r="BK337"/>
  <c r="J335"/>
  <c r="J326"/>
  <c r="J324"/>
  <c r="J318"/>
  <c r="BK308"/>
  <c r="J298"/>
  <c r="BK294"/>
  <c r="BK288"/>
  <c r="J274"/>
  <c r="J269"/>
  <c r="J264"/>
  <c r="BK263"/>
  <c r="J262"/>
  <c r="BK255"/>
  <c r="BK251"/>
  <c r="J250"/>
  <c r="J242"/>
  <c r="J240"/>
  <c r="J234"/>
  <c r="J228"/>
  <c r="J223"/>
  <c r="BK214"/>
  <c r="BK209"/>
  <c r="J208"/>
  <c r="BK204"/>
  <c r="J199"/>
  <c r="J196"/>
  <c r="J194"/>
  <c r="J192"/>
  <c r="J191"/>
  <c r="J177"/>
  <c r="J173"/>
  <c r="J161"/>
  <c r="J159"/>
  <c r="J153"/>
  <c r="BK146"/>
  <c r="J144"/>
  <c r="J143"/>
  <c r="J140"/>
  <c i="6" r="BK160"/>
  <c r="BK154"/>
  <c r="J152"/>
  <c r="BK149"/>
  <c r="J143"/>
  <c i="5" r="BK235"/>
  <c r="BK232"/>
  <c r="BK231"/>
  <c r="J230"/>
  <c r="BK227"/>
  <c r="J225"/>
  <c r="J220"/>
  <c r="J217"/>
  <c r="J215"/>
  <c r="BK211"/>
  <c r="J208"/>
  <c r="BK203"/>
  <c r="J199"/>
  <c r="J197"/>
  <c r="BK194"/>
  <c r="J191"/>
  <c r="BK188"/>
  <c r="J188"/>
  <c r="BK187"/>
  <c r="J187"/>
  <c r="BK186"/>
  <c r="J186"/>
  <c r="BK185"/>
  <c r="J184"/>
  <c r="BK181"/>
  <c r="BK174"/>
  <c r="BK170"/>
  <c r="BK168"/>
  <c r="BK167"/>
  <c i="4" r="J274"/>
  <c r="J262"/>
  <c r="J250"/>
  <c r="BK242"/>
  <c r="J238"/>
  <c r="BK213"/>
  <c r="J200"/>
  <c r="J194"/>
  <c r="BK161"/>
  <c r="J144"/>
  <c r="J143"/>
  <c i="3" r="BK303"/>
  <c r="BK302"/>
  <c r="J296"/>
  <c r="BK288"/>
  <c r="BK287"/>
  <c r="J284"/>
  <c r="J279"/>
  <c r="J277"/>
  <c r="J272"/>
  <c r="BK267"/>
  <c r="BK264"/>
  <c r="J261"/>
  <c r="BK258"/>
  <c r="BK255"/>
  <c r="BK251"/>
  <c r="BK248"/>
  <c r="BK240"/>
  <c r="J236"/>
  <c r="BK227"/>
  <c r="BK226"/>
  <c r="J225"/>
  <c r="J224"/>
  <c r="J223"/>
  <c r="BK220"/>
  <c r="BK212"/>
  <c r="J210"/>
  <c r="J206"/>
  <c r="J204"/>
  <c r="J199"/>
  <c r="BK191"/>
  <c r="J188"/>
  <c r="BK183"/>
  <c r="J175"/>
  <c r="BK166"/>
  <c r="J163"/>
  <c r="BK160"/>
  <c r="BK150"/>
  <c r="BK138"/>
  <c r="J135"/>
  <c i="2" r="BK242"/>
  <c r="J241"/>
  <c r="J239"/>
  <c r="J237"/>
  <c r="J236"/>
  <c r="BK231"/>
  <c r="BK226"/>
  <c r="J222"/>
  <c r="BK220"/>
  <c r="J218"/>
  <c r="BK215"/>
  <c r="BK214"/>
  <c r="BK213"/>
  <c r="J212"/>
  <c r="BK211"/>
  <c r="J210"/>
  <c r="BK209"/>
  <c r="BK208"/>
  <c r="BK207"/>
  <c r="BK206"/>
  <c r="BK205"/>
  <c r="J204"/>
  <c r="J200"/>
  <c r="BK199"/>
  <c r="J198"/>
  <c r="J193"/>
  <c r="J192"/>
  <c r="J190"/>
  <c r="BK184"/>
  <c r="BK181"/>
  <c r="BK180"/>
  <c r="J176"/>
  <c r="J173"/>
  <c r="J171"/>
  <c r="BK170"/>
  <c r="BK169"/>
  <c r="J167"/>
  <c r="J165"/>
  <c r="J162"/>
  <c r="BK161"/>
  <c r="BK157"/>
  <c r="BK153"/>
  <c r="J152"/>
  <c r="J147"/>
  <c r="J144"/>
  <c r="J143"/>
  <c r="BK137"/>
  <c i="7" r="J138"/>
  <c i="6" r="BK162"/>
  <c r="BK158"/>
  <c r="BK157"/>
  <c r="J156"/>
  <c r="BK153"/>
  <c r="BK151"/>
  <c r="J150"/>
  <c r="BK148"/>
  <c r="BK147"/>
  <c r="BK146"/>
  <c r="J145"/>
  <c r="BK144"/>
  <c r="BK143"/>
  <c r="BK142"/>
  <c r="J141"/>
  <c r="BK138"/>
  <c r="J137"/>
  <c r="BK136"/>
  <c r="BK135"/>
  <c i="5" r="BK228"/>
  <c r="J222"/>
  <c r="BK219"/>
  <c r="BK217"/>
  <c r="J213"/>
  <c r="J211"/>
  <c r="BK208"/>
  <c r="BK205"/>
  <c r="J189"/>
  <c r="BK184"/>
  <c r="J177"/>
  <c r="BK176"/>
  <c r="J171"/>
  <c r="J169"/>
  <c r="J164"/>
  <c r="BK163"/>
  <c r="J160"/>
  <c r="J159"/>
  <c r="BK158"/>
  <c r="J155"/>
  <c r="J153"/>
  <c r="BK152"/>
  <c r="BK150"/>
  <c r="BK149"/>
  <c r="BK146"/>
  <c r="BK145"/>
  <c r="J142"/>
  <c r="J140"/>
  <c i="4" r="J410"/>
  <c r="BK403"/>
  <c r="J402"/>
  <c r="BK400"/>
  <c r="BK390"/>
  <c r="BK383"/>
  <c r="J382"/>
  <c r="BK379"/>
  <c r="BK366"/>
  <c r="BK355"/>
  <c r="BK348"/>
  <c r="BK333"/>
  <c r="J329"/>
  <c r="J320"/>
  <c r="BK314"/>
  <c r="J308"/>
  <c r="BK301"/>
  <c r="J295"/>
  <c r="BK288"/>
  <c r="J287"/>
  <c r="J280"/>
  <c r="J271"/>
  <c r="BK265"/>
  <c r="BK261"/>
  <c r="J258"/>
  <c r="J257"/>
  <c r="J256"/>
  <c r="BK254"/>
  <c r="J242"/>
  <c r="J239"/>
  <c r="BK222"/>
  <c r="BK214"/>
  <c r="BK206"/>
  <c r="J202"/>
  <c r="J185"/>
  <c r="BK171"/>
  <c r="J167"/>
  <c r="J150"/>
  <c r="BK148"/>
  <c r="J145"/>
  <c r="BK142"/>
  <c i="1" r="AS99"/>
  <c i="6" r="BK140"/>
  <c r="J139"/>
  <c r="J136"/>
  <c r="J134"/>
  <c i="5" r="J235"/>
  <c r="J231"/>
  <c r="BK229"/>
  <c r="J228"/>
  <c r="J226"/>
  <c r="BK224"/>
  <c r="BK221"/>
  <c r="J219"/>
  <c r="J218"/>
  <c r="BK216"/>
  <c r="J210"/>
  <c r="BK209"/>
  <c r="J206"/>
  <c r="J203"/>
  <c r="J200"/>
  <c r="J198"/>
  <c r="BK191"/>
  <c r="BK172"/>
  <c r="BK169"/>
  <c r="J167"/>
  <c r="J166"/>
  <c r="J165"/>
  <c r="J162"/>
  <c r="J161"/>
  <c i="3" r="J299"/>
  <c r="J298"/>
  <c r="J294"/>
  <c r="BK293"/>
  <c r="J289"/>
  <c r="BK281"/>
  <c r="J280"/>
  <c r="BK277"/>
  <c r="J276"/>
  <c r="BK274"/>
  <c r="J268"/>
  <c r="J266"/>
  <c r="J265"/>
  <c r="J264"/>
  <c r="J262"/>
  <c r="BK257"/>
  <c r="J249"/>
  <c r="BK246"/>
  <c r="BK242"/>
  <c r="BK238"/>
  <c r="J235"/>
  <c r="J232"/>
  <c r="J231"/>
  <c r="J228"/>
  <c r="BK214"/>
  <c r="J209"/>
  <c r="BK208"/>
  <c r="BK206"/>
  <c r="J205"/>
  <c r="J203"/>
  <c r="BK202"/>
  <c r="BK200"/>
  <c r="BK199"/>
  <c r="BK193"/>
  <c r="J185"/>
  <c r="J181"/>
  <c r="J179"/>
  <c r="BK175"/>
  <c r="J169"/>
  <c r="BK162"/>
  <c r="BK158"/>
  <c r="BK152"/>
  <c r="J150"/>
  <c r="BK148"/>
  <c r="BK144"/>
  <c r="BK140"/>
  <c r="J137"/>
  <c i="2" r="J242"/>
  <c r="BK241"/>
  <c r="BK239"/>
  <c r="J238"/>
  <c r="BK237"/>
  <c r="BK234"/>
  <c r="J231"/>
  <c r="BK229"/>
  <c r="BK225"/>
  <c r="J221"/>
  <c r="BK216"/>
  <c r="BK212"/>
  <c r="J208"/>
  <c r="J206"/>
  <c r="J205"/>
  <c r="BK203"/>
  <c r="J196"/>
  <c r="J194"/>
  <c r="BK191"/>
  <c r="J189"/>
  <c r="J187"/>
  <c r="BK186"/>
  <c r="J184"/>
  <c r="J182"/>
  <c r="J180"/>
  <c r="J179"/>
  <c r="BK178"/>
  <c r="BK177"/>
  <c r="J174"/>
  <c r="BK173"/>
  <c r="BK171"/>
  <c r="J168"/>
  <c r="BK162"/>
  <c r="BK156"/>
  <c r="BK151"/>
  <c r="BK149"/>
  <c r="BK148"/>
  <c r="BK142"/>
  <c r="BK140"/>
  <c r="J138"/>
  <c r="J137"/>
  <c i="1" r="AS111"/>
  <c r="AS103"/>
  <c r="AS95"/>
  <c i="6" r="J140"/>
  <c r="BK139"/>
  <c i="5" r="BK236"/>
  <c r="BK230"/>
  <c r="BK225"/>
  <c r="J223"/>
  <c r="J221"/>
  <c r="BK220"/>
  <c r="J216"/>
  <c r="BK212"/>
  <c r="J209"/>
  <c r="BK206"/>
  <c r="BK202"/>
  <c r="BK200"/>
  <c r="BK197"/>
  <c r="BK195"/>
  <c r="BK193"/>
  <c r="J192"/>
  <c r="BK190"/>
  <c r="BK189"/>
  <c r="J182"/>
  <c r="BK179"/>
  <c r="BK177"/>
  <c r="BK173"/>
  <c r="BK171"/>
  <c r="J168"/>
  <c r="J163"/>
  <c r="J152"/>
  <c r="J148"/>
  <c r="J144"/>
  <c r="BK142"/>
  <c r="BK140"/>
  <c i="4" r="J403"/>
  <c r="J396"/>
  <c r="BK394"/>
  <c r="J390"/>
  <c r="BK381"/>
  <c r="J380"/>
  <c r="BK374"/>
  <c r="BK370"/>
  <c r="J366"/>
  <c r="J361"/>
  <c r="BK343"/>
  <c r="J331"/>
  <c r="BK329"/>
  <c r="BK323"/>
  <c r="J301"/>
  <c r="BK296"/>
  <c r="J294"/>
  <c r="J290"/>
  <c r="BK287"/>
  <c r="BK285"/>
  <c r="J283"/>
  <c r="BK280"/>
  <c r="J273"/>
  <c r="BK271"/>
  <c r="BK266"/>
  <c r="BK258"/>
  <c r="BK255"/>
  <c r="BK239"/>
  <c r="BK236"/>
  <c r="BK229"/>
  <c r="BK227"/>
  <c r="J215"/>
  <c r="J206"/>
  <c r="J204"/>
  <c r="BK190"/>
  <c r="BK185"/>
  <c r="J171"/>
  <c r="J169"/>
  <c r="BK167"/>
  <c r="J162"/>
  <c r="J159"/>
  <c i="3" r="BK301"/>
  <c r="BK300"/>
  <c r="BK299"/>
  <c r="BK298"/>
  <c r="BK296"/>
  <c r="BK295"/>
  <c r="BK294"/>
  <c r="BK291"/>
  <c r="BK290"/>
  <c r="BK289"/>
  <c r="J288"/>
  <c r="J287"/>
  <c r="J285"/>
  <c r="J282"/>
  <c r="BK279"/>
  <c r="J275"/>
  <c r="J274"/>
  <c r="J273"/>
  <c r="BK256"/>
  <c r="J244"/>
  <c r="J242"/>
  <c r="BK237"/>
  <c r="BK234"/>
  <c r="BK232"/>
  <c r="J230"/>
  <c r="J226"/>
  <c r="BK225"/>
  <c r="J218"/>
  <c r="BK216"/>
  <c r="BK204"/>
  <c r="J202"/>
  <c r="BK197"/>
  <c r="J177"/>
  <c r="BK169"/>
  <c r="J168"/>
  <c r="J166"/>
  <c r="J164"/>
  <c r="J162"/>
  <c r="J156"/>
  <c r="BK154"/>
  <c r="J146"/>
  <c i="2" r="BK238"/>
  <c r="BK236"/>
  <c r="BK228"/>
  <c r="BK188"/>
  <c r="BK175"/>
  <c r="J157"/>
  <c r="BK152"/>
  <c r="J145"/>
  <c r="BK144"/>
  <c r="BK139"/>
  <c i="6" r="F39"/>
  <c i="5" r="J236"/>
  <c r="J234"/>
  <c r="J232"/>
  <c r="J229"/>
  <c r="BK222"/>
  <c r="BK215"/>
  <c r="BK213"/>
  <c r="BK210"/>
  <c r="J207"/>
  <c r="BK204"/>
  <c r="J202"/>
  <c r="BK199"/>
  <c r="BK196"/>
  <c r="J195"/>
  <c r="J194"/>
  <c r="J190"/>
  <c r="BK182"/>
  <c r="J181"/>
  <c r="J179"/>
  <c r="J178"/>
  <c r="J176"/>
  <c r="J173"/>
  <c r="J170"/>
  <c r="BK166"/>
  <c r="BK164"/>
  <c r="BK162"/>
  <c i="4" r="BK380"/>
  <c r="J372"/>
  <c r="J370"/>
  <c r="J353"/>
  <c r="J333"/>
  <c r="BK320"/>
  <c r="BK306"/>
  <c r="BK290"/>
  <c r="J288"/>
  <c r="J282"/>
  <c r="BK274"/>
  <c r="BK262"/>
  <c r="J261"/>
  <c r="BK259"/>
  <c r="J254"/>
  <c r="J241"/>
  <c r="J236"/>
  <c r="J217"/>
  <c r="BK204"/>
  <c r="BK200"/>
  <c r="BK169"/>
  <c r="J161"/>
  <c r="BK153"/>
  <c r="J148"/>
  <c r="BK146"/>
  <c r="BK145"/>
  <c r="BK144"/>
  <c r="BK141"/>
  <c r="BK140"/>
  <c r="J140"/>
  <c i="3" r="BK304"/>
  <c r="J304"/>
  <c r="J303"/>
  <c r="J302"/>
  <c r="J295"/>
  <c r="BK292"/>
  <c r="J290"/>
  <c r="J286"/>
  <c r="BK283"/>
  <c r="BK282"/>
  <c r="BK278"/>
  <c r="BK276"/>
  <c r="BK270"/>
  <c r="BK268"/>
  <c r="J267"/>
  <c r="BK265"/>
  <c r="BK260"/>
  <c r="J257"/>
  <c r="J255"/>
  <c r="J253"/>
  <c r="J243"/>
  <c r="J233"/>
  <c r="BK230"/>
  <c r="J227"/>
  <c r="BK223"/>
  <c r="BK210"/>
  <c r="J207"/>
  <c r="J197"/>
  <c r="BK195"/>
  <c r="BK189"/>
  <c r="BK185"/>
  <c r="BK172"/>
  <c r="J170"/>
  <c r="J158"/>
  <c r="BK156"/>
  <c r="J154"/>
  <c r="J152"/>
  <c r="J133"/>
  <c i="5" r="J143"/>
  <c i="4" r="J394"/>
  <c r="BK382"/>
  <c r="BK378"/>
  <c r="BK372"/>
  <c r="BK368"/>
  <c r="BK359"/>
  <c r="J355"/>
  <c r="J323"/>
  <c r="BK322"/>
  <c r="J306"/>
  <c r="BK295"/>
  <c r="BK293"/>
  <c r="J291"/>
  <c r="J285"/>
  <c r="J266"/>
  <c r="J265"/>
  <c r="BK263"/>
  <c r="J259"/>
  <c r="BK257"/>
  <c r="J255"/>
  <c r="BK250"/>
  <c r="J244"/>
  <c r="J234"/>
  <c r="J227"/>
  <c r="BK224"/>
  <c r="BK219"/>
  <c r="BK215"/>
  <c r="J214"/>
  <c r="BK202"/>
  <c r="BK162"/>
  <c r="BK159"/>
  <c r="BK150"/>
  <c r="J141"/>
  <c i="5" l="1" r="R136"/>
  <c i="2" r="BK158"/>
  <c r="J158"/>
  <c r="J102"/>
  <c r="R185"/>
  <c r="BK217"/>
  <c r="J217"/>
  <c r="J105"/>
  <c r="P223"/>
  <c r="T227"/>
  <c r="BK235"/>
  <c r="J235"/>
  <c r="J111"/>
  <c r="R240"/>
  <c i="3" r="T136"/>
  <c r="T132"/>
  <c r="P180"/>
  <c r="BK187"/>
  <c r="J187"/>
  <c r="J102"/>
  <c r="P201"/>
  <c r="R201"/>
  <c r="BK229"/>
  <c r="J229"/>
  <c r="J104"/>
  <c r="R229"/>
  <c r="BK239"/>
  <c r="J239"/>
  <c r="J105"/>
  <c r="T239"/>
  <c r="P259"/>
  <c r="P245"/>
  <c r="T259"/>
  <c r="T245"/>
  <c r="P269"/>
  <c r="T269"/>
  <c r="P297"/>
  <c r="R297"/>
  <c i="4" r="P139"/>
  <c r="P147"/>
  <c i="2" r="R136"/>
  <c r="T158"/>
  <c r="BK202"/>
  <c r="J202"/>
  <c r="J104"/>
  <c r="P217"/>
  <c r="T223"/>
  <c r="P235"/>
  <c r="P232"/>
  <c r="T240"/>
  <c i="3" r="R136"/>
  <c r="R132"/>
  <c r="R131"/>
  <c r="BK180"/>
  <c r="J180"/>
  <c r="J101"/>
  <c r="T180"/>
  <c r="BK201"/>
  <c r="J201"/>
  <c r="J103"/>
  <c r="T201"/>
  <c r="P229"/>
  <c r="T229"/>
  <c r="P239"/>
  <c r="R239"/>
  <c r="BK259"/>
  <c r="J259"/>
  <c r="J107"/>
  <c r="R259"/>
  <c r="R245"/>
  <c r="BK269"/>
  <c r="J269"/>
  <c r="J108"/>
  <c r="R269"/>
  <c r="BK297"/>
  <c r="J297"/>
  <c r="J109"/>
  <c r="T297"/>
  <c i="4" r="BK152"/>
  <c r="J152"/>
  <c r="J102"/>
  <c r="BK189"/>
  <c r="J189"/>
  <c r="J103"/>
  <c r="BK212"/>
  <c r="J212"/>
  <c r="J104"/>
  <c r="BK243"/>
  <c r="J243"/>
  <c r="J109"/>
  <c r="BK292"/>
  <c r="J292"/>
  <c r="J111"/>
  <c r="R330"/>
  <c r="T369"/>
  <c r="BK409"/>
  <c r="J409"/>
  <c r="J115"/>
  <c i="5" r="BK147"/>
  <c r="J147"/>
  <c r="J105"/>
  <c r="BK175"/>
  <c r="J175"/>
  <c r="J109"/>
  <c r="P214"/>
  <c i="2" r="BK150"/>
  <c r="J150"/>
  <c r="J101"/>
  <c r="T150"/>
  <c r="P185"/>
  <c r="P202"/>
  <c r="T217"/>
  <c r="BK227"/>
  <c r="J227"/>
  <c r="J107"/>
  <c r="R235"/>
  <c r="R232"/>
  <c i="3" r="BK136"/>
  <c r="J136"/>
  <c r="J100"/>
  <c r="T187"/>
  <c i="5" r="T141"/>
  <c r="T136"/>
  <c r="T175"/>
  <c r="BK233"/>
  <c r="J233"/>
  <c r="J111"/>
  <c i="4" r="BK139"/>
  <c r="J139"/>
  <c r="J100"/>
  <c r="R139"/>
  <c r="BK147"/>
  <c r="J147"/>
  <c r="J101"/>
  <c r="T147"/>
  <c r="R152"/>
  <c r="T189"/>
  <c r="T212"/>
  <c r="P221"/>
  <c r="BK228"/>
  <c r="J228"/>
  <c r="J108"/>
  <c r="T228"/>
  <c r="T243"/>
  <c r="P284"/>
  <c r="T284"/>
  <c r="R292"/>
  <c r="BK330"/>
  <c r="J330"/>
  <c r="J112"/>
  <c r="BK369"/>
  <c r="J369"/>
  <c r="J113"/>
  <c r="R369"/>
  <c r="T385"/>
  <c r="T409"/>
  <c i="5" r="P141"/>
  <c r="P136"/>
  <c r="P135"/>
  <c i="1" r="AU101"/>
  <c i="5" r="R147"/>
  <c r="R157"/>
  <c r="P175"/>
  <c r="T214"/>
  <c r="R233"/>
  <c i="6" r="BK133"/>
  <c r="R133"/>
  <c r="BK155"/>
  <c r="J155"/>
  <c r="J104"/>
  <c r="T155"/>
  <c i="2" r="BK136"/>
  <c r="J136"/>
  <c r="J100"/>
  <c r="P158"/>
  <c r="T185"/>
  <c r="R217"/>
  <c r="P227"/>
  <c r="T235"/>
  <c r="T232"/>
  <c i="3" r="R187"/>
  <c i="5" r="BK141"/>
  <c r="J141"/>
  <c r="J104"/>
  <c r="T147"/>
  <c r="T157"/>
  <c r="BK214"/>
  <c r="J214"/>
  <c r="J110"/>
  <c r="P233"/>
  <c i="7" r="BK137"/>
  <c r="J137"/>
  <c r="J100"/>
  <c r="R137"/>
  <c r="P145"/>
  <c r="T172"/>
  <c r="T189"/>
  <c r="T198"/>
  <c r="R213"/>
  <c r="R252"/>
  <c r="T260"/>
  <c r="P295"/>
  <c r="R334"/>
  <c r="T350"/>
  <c r="T373"/>
  <c i="8" r="R141"/>
  <c r="R136"/>
  <c r="T147"/>
  <c r="BK174"/>
  <c r="J174"/>
  <c r="J109"/>
  <c r="BK230"/>
  <c r="J230"/>
  <c r="J111"/>
  <c i="9" r="T133"/>
  <c r="P150"/>
  <c i="10" r="P139"/>
  <c r="P147"/>
  <c r="T154"/>
  <c r="P191"/>
  <c r="R214"/>
  <c r="BK223"/>
  <c r="R223"/>
  <c r="P230"/>
  <c r="R245"/>
  <c r="P286"/>
  <c r="T293"/>
  <c r="R333"/>
  <c r="BK372"/>
  <c r="J372"/>
  <c r="J113"/>
  <c r="R388"/>
  <c r="R412"/>
  <c i="7" r="T137"/>
  <c r="T145"/>
  <c r="P172"/>
  <c r="R189"/>
  <c r="R198"/>
  <c r="T213"/>
  <c r="P252"/>
  <c r="P260"/>
  <c r="T295"/>
  <c r="T334"/>
  <c r="P350"/>
  <c r="P373"/>
  <c i="8" r="BK147"/>
  <c r="J147"/>
  <c r="J105"/>
  <c r="BK157"/>
  <c r="R157"/>
  <c r="R212"/>
  <c r="T230"/>
  <c i="9" r="R133"/>
  <c r="T150"/>
  <c i="10" r="R139"/>
  <c r="R147"/>
  <c r="P154"/>
  <c r="R191"/>
  <c r="P214"/>
  <c r="P223"/>
  <c r="T230"/>
  <c r="BK245"/>
  <c r="J245"/>
  <c r="J109"/>
  <c r="BK286"/>
  <c r="J286"/>
  <c r="J110"/>
  <c r="P293"/>
  <c r="P333"/>
  <c r="T372"/>
  <c r="T388"/>
  <c r="T412"/>
  <c i="7" r="P137"/>
  <c r="R145"/>
  <c r="R172"/>
  <c r="P189"/>
  <c r="BK213"/>
  <c r="J213"/>
  <c r="J107"/>
  <c r="BK252"/>
  <c r="J252"/>
  <c r="J108"/>
  <c r="R260"/>
  <c r="R295"/>
  <c r="P334"/>
  <c r="R350"/>
  <c r="R373"/>
  <c i="8" r="BK141"/>
  <c r="J141"/>
  <c r="J104"/>
  <c r="P141"/>
  <c r="P136"/>
  <c r="P135"/>
  <c i="1" r="AU105"/>
  <c i="8" r="R147"/>
  <c r="T157"/>
  <c r="P174"/>
  <c r="R174"/>
  <c r="T174"/>
  <c r="BK212"/>
  <c r="J212"/>
  <c r="J110"/>
  <c r="P212"/>
  <c r="P230"/>
  <c i="9" r="BK133"/>
  <c r="J133"/>
  <c r="J103"/>
  <c r="BK150"/>
  <c r="J150"/>
  <c r="J104"/>
  <c i="10" r="T139"/>
  <c r="T147"/>
  <c r="R154"/>
  <c r="T191"/>
  <c r="T214"/>
  <c r="T223"/>
  <c r="R230"/>
  <c r="T245"/>
  <c r="R286"/>
  <c r="BK293"/>
  <c r="J293"/>
  <c r="J111"/>
  <c r="T333"/>
  <c r="P372"/>
  <c r="BK388"/>
  <c r="J388"/>
  <c r="J114"/>
  <c r="BK412"/>
  <c r="J412"/>
  <c r="J115"/>
  <c i="4" r="P152"/>
  <c r="P189"/>
  <c r="P212"/>
  <c r="BK221"/>
  <c r="J221"/>
  <c r="J107"/>
  <c r="P228"/>
  <c r="R243"/>
  <c r="P292"/>
  <c r="T330"/>
  <c r="P385"/>
  <c r="R409"/>
  <c i="11" r="T141"/>
  <c r="T136"/>
  <c r="T147"/>
  <c r="P157"/>
  <c r="T176"/>
  <c r="P215"/>
  <c r="R242"/>
  <c i="12" r="BK133"/>
  <c r="BK153"/>
  <c r="J153"/>
  <c r="J104"/>
  <c i="13" r="BK133"/>
  <c r="T292"/>
  <c r="BK314"/>
  <c r="J314"/>
  <c r="J104"/>
  <c r="T439"/>
  <c r="P455"/>
  <c r="P483"/>
  <c r="P482"/>
  <c i="14" r="T122"/>
  <c r="T121"/>
  <c i="15" r="BK132"/>
  <c r="P144"/>
  <c i="2" r="T136"/>
  <c r="P150"/>
  <c r="R150"/>
  <c r="BK185"/>
  <c r="J185"/>
  <c r="J103"/>
  <c r="R202"/>
  <c r="BK223"/>
  <c r="J223"/>
  <c r="J106"/>
  <c r="R227"/>
  <c r="P240"/>
  <c i="3" r="P136"/>
  <c r="P132"/>
  <c r="P131"/>
  <c i="1" r="AU97"/>
  <c i="3" r="R180"/>
  <c i="5" r="R141"/>
  <c r="P147"/>
  <c r="BK157"/>
  <c r="BK156"/>
  <c r="J156"/>
  <c r="J107"/>
  <c r="P157"/>
  <c r="P156"/>
  <c r="R175"/>
  <c r="R214"/>
  <c r="T233"/>
  <c i="6" r="P133"/>
  <c r="P132"/>
  <c r="P131"/>
  <c r="P130"/>
  <c i="1" r="AU102"/>
  <c i="6" r="T133"/>
  <c r="T132"/>
  <c r="T131"/>
  <c r="T130"/>
  <c r="P155"/>
  <c r="R155"/>
  <c i="11" r="BK141"/>
  <c r="J141"/>
  <c r="J104"/>
  <c r="BK147"/>
  <c r="J147"/>
  <c r="J105"/>
  <c r="R157"/>
  <c r="R176"/>
  <c r="R215"/>
  <c i="12" r="P133"/>
  <c r="P132"/>
  <c r="P131"/>
  <c r="P130"/>
  <c i="1" r="AU110"/>
  <c i="12" r="P153"/>
  <c i="13" r="P133"/>
  <c r="BK292"/>
  <c r="J292"/>
  <c r="J103"/>
  <c r="R314"/>
  <c r="R439"/>
  <c r="BK455"/>
  <c r="J455"/>
  <c r="J106"/>
  <c r="R483"/>
  <c r="R482"/>
  <c i="14" r="BK122"/>
  <c r="BK121"/>
  <c r="J121"/>
  <c r="J98"/>
  <c i="15" r="T132"/>
  <c r="R144"/>
  <c r="T160"/>
  <c r="P168"/>
  <c r="BK181"/>
  <c r="J181"/>
  <c r="J107"/>
  <c r="R181"/>
  <c r="P205"/>
  <c i="11" r="R141"/>
  <c r="R136"/>
  <c r="R147"/>
  <c r="T157"/>
  <c r="P176"/>
  <c r="T215"/>
  <c r="P242"/>
  <c i="12" r="R133"/>
  <c r="R132"/>
  <c r="R131"/>
  <c r="R130"/>
  <c r="R153"/>
  <c i="13" r="R133"/>
  <c r="P292"/>
  <c r="T314"/>
  <c r="BK439"/>
  <c r="J439"/>
  <c r="J105"/>
  <c r="T455"/>
  <c r="BK483"/>
  <c r="BK482"/>
  <c r="J482"/>
  <c r="J108"/>
  <c i="14" r="R122"/>
  <c r="R121"/>
  <c i="15" r="R132"/>
  <c r="BK144"/>
  <c r="J144"/>
  <c r="J102"/>
  <c r="BK160"/>
  <c r="J160"/>
  <c r="J103"/>
  <c r="R160"/>
  <c r="T168"/>
  <c r="P172"/>
  <c r="T172"/>
  <c r="BK205"/>
  <c r="J205"/>
  <c r="J108"/>
  <c r="T205"/>
  <c i="16" r="BK124"/>
  <c r="J124"/>
  <c r="J100"/>
  <c r="R124"/>
  <c r="R123"/>
  <c r="R122"/>
  <c i="2" r="P136"/>
  <c r="P135"/>
  <c r="R158"/>
  <c r="T202"/>
  <c r="R223"/>
  <c r="BK240"/>
  <c r="J240"/>
  <c r="J112"/>
  <c i="3" r="P187"/>
  <c i="4" r="T139"/>
  <c r="R147"/>
  <c r="T152"/>
  <c r="R189"/>
  <c r="R212"/>
  <c r="R221"/>
  <c r="T221"/>
  <c r="R228"/>
  <c r="P243"/>
  <c r="BK284"/>
  <c r="J284"/>
  <c r="J110"/>
  <c r="R284"/>
  <c r="T292"/>
  <c r="P330"/>
  <c r="P369"/>
  <c r="BK385"/>
  <c r="J385"/>
  <c r="J114"/>
  <c r="R385"/>
  <c r="P409"/>
  <c i="7" r="BK145"/>
  <c r="J145"/>
  <c r="J101"/>
  <c r="BK172"/>
  <c r="J172"/>
  <c r="J102"/>
  <c r="BK189"/>
  <c r="J189"/>
  <c r="J103"/>
  <c r="BK198"/>
  <c r="P198"/>
  <c r="P213"/>
  <c r="T252"/>
  <c r="BK260"/>
  <c r="J260"/>
  <c r="J109"/>
  <c r="BK295"/>
  <c r="J295"/>
  <c r="J110"/>
  <c r="BK334"/>
  <c r="J334"/>
  <c r="J111"/>
  <c r="BK350"/>
  <c r="J350"/>
  <c r="J112"/>
  <c r="BK373"/>
  <c r="J373"/>
  <c r="J113"/>
  <c i="8" r="T141"/>
  <c r="T136"/>
  <c r="P147"/>
  <c r="P157"/>
  <c r="P156"/>
  <c r="T212"/>
  <c r="R230"/>
  <c i="9" r="P133"/>
  <c r="P132"/>
  <c r="P131"/>
  <c r="P130"/>
  <c i="1" r="AU106"/>
  <c i="9" r="R150"/>
  <c i="10" r="BK139"/>
  <c r="J139"/>
  <c r="J100"/>
  <c r="BK147"/>
  <c r="J147"/>
  <c r="J101"/>
  <c r="BK154"/>
  <c r="J154"/>
  <c r="J102"/>
  <c r="BK191"/>
  <c r="J191"/>
  <c r="J103"/>
  <c r="BK214"/>
  <c r="J214"/>
  <c r="J104"/>
  <c r="BK230"/>
  <c r="J230"/>
  <c r="J108"/>
  <c r="P245"/>
  <c r="T286"/>
  <c r="R293"/>
  <c r="BK333"/>
  <c r="J333"/>
  <c r="J112"/>
  <c r="R372"/>
  <c r="P388"/>
  <c r="P412"/>
  <c i="11" r="P141"/>
  <c r="P136"/>
  <c r="P147"/>
  <c r="BK157"/>
  <c r="J157"/>
  <c r="J108"/>
  <c r="BK176"/>
  <c r="J176"/>
  <c r="J109"/>
  <c r="BK215"/>
  <c r="J215"/>
  <c r="J110"/>
  <c r="BK242"/>
  <c r="J242"/>
  <c r="J111"/>
  <c r="T242"/>
  <c i="12" r="T133"/>
  <c r="T132"/>
  <c r="T131"/>
  <c r="T130"/>
  <c r="T153"/>
  <c i="13" r="T133"/>
  <c r="T132"/>
  <c r="T131"/>
  <c r="R292"/>
  <c r="P314"/>
  <c r="P439"/>
  <c r="R455"/>
  <c r="T483"/>
  <c r="T482"/>
  <c i="14" r="P122"/>
  <c r="P121"/>
  <c i="1" r="AU113"/>
  <c i="15" r="P132"/>
  <c r="T144"/>
  <c r="P160"/>
  <c r="BK168"/>
  <c r="J168"/>
  <c r="J104"/>
  <c r="R168"/>
  <c r="BK172"/>
  <c r="J172"/>
  <c r="J106"/>
  <c r="R172"/>
  <c r="P181"/>
  <c r="T181"/>
  <c r="R205"/>
  <c i="16" r="P124"/>
  <c r="P123"/>
  <c r="P122"/>
  <c i="1" r="AU115"/>
  <c i="16" r="T124"/>
  <c r="T123"/>
  <c r="T122"/>
  <c i="4" r="BE146"/>
  <c r="BE153"/>
  <c r="BE185"/>
  <c r="BE222"/>
  <c r="BE229"/>
  <c r="BE261"/>
  <c r="BE262"/>
  <c r="BE294"/>
  <c r="BE301"/>
  <c r="BE308"/>
  <c r="BE314"/>
  <c r="BE370"/>
  <c r="BE374"/>
  <c r="BE381"/>
  <c i="3" r="J125"/>
  <c r="BE146"/>
  <c r="BE169"/>
  <c r="BE193"/>
  <c r="BE206"/>
  <c r="BE208"/>
  <c r="BE209"/>
  <c r="BE222"/>
  <c r="BE225"/>
  <c r="BE226"/>
  <c r="BE232"/>
  <c r="BE251"/>
  <c r="BE264"/>
  <c r="BE288"/>
  <c r="BE294"/>
  <c r="BE295"/>
  <c r="BE299"/>
  <c r="BE303"/>
  <c r="BE304"/>
  <c i="4" r="E85"/>
  <c r="F94"/>
  <c r="J131"/>
  <c r="J134"/>
  <c r="BE142"/>
  <c r="BE150"/>
  <c r="BE167"/>
  <c r="BE194"/>
  <c r="BE202"/>
  <c r="BE224"/>
  <c r="BE234"/>
  <c r="BE244"/>
  <c r="BE250"/>
  <c r="BE258"/>
  <c r="BE273"/>
  <c r="BE287"/>
  <c r="BE368"/>
  <c r="BE379"/>
  <c r="BE400"/>
  <c r="BE403"/>
  <c r="BE412"/>
  <c i="5" r="BE158"/>
  <c r="BE161"/>
  <c r="BE163"/>
  <c r="BE165"/>
  <c r="BE169"/>
  <c r="BE171"/>
  <c r="BE177"/>
  <c r="BE189"/>
  <c r="BE192"/>
  <c r="BE193"/>
  <c r="BE198"/>
  <c r="BE200"/>
  <c r="BE203"/>
  <c r="BE205"/>
  <c r="BE209"/>
  <c r="BE212"/>
  <c r="BE221"/>
  <c r="BE223"/>
  <c r="BE228"/>
  <c r="BE231"/>
  <c r="BE235"/>
  <c r="BE236"/>
  <c i="2" r="J93"/>
  <c r="BE143"/>
  <c r="BE153"/>
  <c r="BE159"/>
  <c r="BE178"/>
  <c r="BE189"/>
  <c r="BE208"/>
  <c r="BE215"/>
  <c r="BE231"/>
  <c r="BE234"/>
  <c r="BK230"/>
  <c r="J230"/>
  <c r="J108"/>
  <c i="3" r="F128"/>
  <c r="BE133"/>
  <c r="BE150"/>
  <c r="BE152"/>
  <c r="BE179"/>
  <c r="BE188"/>
  <c r="BE195"/>
  <c r="BE200"/>
  <c r="BE203"/>
  <c r="BE212"/>
  <c r="BE214"/>
  <c r="BE224"/>
  <c r="BE231"/>
  <c r="BE233"/>
  <c r="BE236"/>
  <c r="BE238"/>
  <c r="BE243"/>
  <c r="BE255"/>
  <c r="BE272"/>
  <c r="BE278"/>
  <c r="BE283"/>
  <c r="BE285"/>
  <c r="BE292"/>
  <c r="BE298"/>
  <c r="BK245"/>
  <c r="J245"/>
  <c r="J106"/>
  <c i="4" r="BE161"/>
  <c r="BE171"/>
  <c r="BE200"/>
  <c r="BE238"/>
  <c r="BE254"/>
  <c r="BE257"/>
  <c r="BE265"/>
  <c r="BE274"/>
  <c r="BE283"/>
  <c r="BE288"/>
  <c r="BE293"/>
  <c r="BE295"/>
  <c r="BE320"/>
  <c r="BE333"/>
  <c r="BE359"/>
  <c r="BE402"/>
  <c r="BK218"/>
  <c r="J218"/>
  <c r="J105"/>
  <c i="5" r="J93"/>
  <c r="E121"/>
  <c r="F132"/>
  <c r="BE138"/>
  <c r="BE146"/>
  <c r="BE159"/>
  <c r="BE167"/>
  <c r="BE172"/>
  <c r="BE176"/>
  <c r="BE178"/>
  <c r="BE184"/>
  <c r="BE194"/>
  <c r="BE196"/>
  <c r="BE199"/>
  <c r="BE211"/>
  <c r="BE213"/>
  <c r="BE219"/>
  <c r="BE229"/>
  <c i="6" r="J124"/>
  <c i="2" r="E122"/>
  <c r="BE139"/>
  <c r="BE141"/>
  <c r="BE155"/>
  <c r="BE157"/>
  <c r="BE161"/>
  <c r="BE167"/>
  <c r="BE170"/>
  <c r="BE172"/>
  <c r="BE176"/>
  <c r="BE181"/>
  <c r="BE190"/>
  <c r="BE195"/>
  <c r="BE200"/>
  <c r="BE207"/>
  <c r="BE209"/>
  <c r="BE211"/>
  <c r="BE213"/>
  <c r="BE220"/>
  <c r="BE226"/>
  <c r="BE242"/>
  <c i="3" r="E85"/>
  <c r="J128"/>
  <c r="BE142"/>
  <c r="BE160"/>
  <c r="BE168"/>
  <c r="BE174"/>
  <c r="BE177"/>
  <c r="BE191"/>
  <c r="BE197"/>
  <c r="BE204"/>
  <c r="BE207"/>
  <c r="BE240"/>
  <c r="BE241"/>
  <c r="BE256"/>
  <c r="BE267"/>
  <c r="BE273"/>
  <c r="BE275"/>
  <c r="BE282"/>
  <c r="BE286"/>
  <c r="BE287"/>
  <c r="BE302"/>
  <c i="5" r="BE168"/>
  <c r="BE174"/>
  <c r="BE181"/>
  <c r="BE208"/>
  <c r="BE215"/>
  <c r="BE217"/>
  <c r="BE220"/>
  <c r="BE230"/>
  <c r="BE234"/>
  <c r="BK154"/>
  <c r="J154"/>
  <c r="J106"/>
  <c i="6" r="J95"/>
  <c r="BE141"/>
  <c i="4" r="BE140"/>
  <c r="BE141"/>
  <c r="BE143"/>
  <c r="BE144"/>
  <c r="BE169"/>
  <c r="BE204"/>
  <c r="BE213"/>
  <c r="BE219"/>
  <c r="BE255"/>
  <c r="BE263"/>
  <c r="BE282"/>
  <c r="BE285"/>
  <c r="BE296"/>
  <c r="BE306"/>
  <c r="BE331"/>
  <c r="BE343"/>
  <c r="BE386"/>
  <c r="BE396"/>
  <c i="5" r="BE140"/>
  <c r="BE142"/>
  <c r="BE148"/>
  <c r="BE152"/>
  <c r="BE160"/>
  <c r="BE166"/>
  <c r="BE170"/>
  <c r="BE191"/>
  <c r="BE204"/>
  <c r="BE218"/>
  <c r="BE227"/>
  <c r="BK137"/>
  <c r="J137"/>
  <c r="J102"/>
  <c i="6" r="E85"/>
  <c r="F96"/>
  <c r="J127"/>
  <c r="BE136"/>
  <c r="BE138"/>
  <c r="BE142"/>
  <c r="BE144"/>
  <c r="BE146"/>
  <c r="BE147"/>
  <c r="BE149"/>
  <c r="BE154"/>
  <c r="BE158"/>
  <c r="BE162"/>
  <c i="1" r="BB102"/>
  <c i="6" r="BK159"/>
  <c r="J159"/>
  <c r="J105"/>
  <c i="7" r="E85"/>
  <c r="J94"/>
  <c r="J129"/>
  <c r="F132"/>
  <c i="2" r="J91"/>
  <c r="BE142"/>
  <c r="BE149"/>
  <c r="BE151"/>
  <c r="BE156"/>
  <c r="BE160"/>
  <c r="BE164"/>
  <c r="BE166"/>
  <c r="BE168"/>
  <c r="BE174"/>
  <c r="BE177"/>
  <c r="BE183"/>
  <c r="BE188"/>
  <c r="BE192"/>
  <c r="BE197"/>
  <c r="BE203"/>
  <c r="BE212"/>
  <c r="BE216"/>
  <c r="BE219"/>
  <c r="BE221"/>
  <c r="BE222"/>
  <c r="BE224"/>
  <c r="BE228"/>
  <c r="BE236"/>
  <c r="BE237"/>
  <c r="BE238"/>
  <c r="BE241"/>
  <c i="3" r="BE148"/>
  <c r="BE154"/>
  <c r="BE156"/>
  <c r="BE158"/>
  <c r="BE164"/>
  <c r="BE181"/>
  <c r="BE189"/>
  <c r="BE205"/>
  <c r="BE211"/>
  <c r="BE218"/>
  <c r="BE228"/>
  <c r="BE246"/>
  <c r="BE253"/>
  <c r="BE257"/>
  <c r="BE263"/>
  <c r="BE266"/>
  <c r="BE270"/>
  <c r="BE276"/>
  <c r="BE281"/>
  <c r="BE290"/>
  <c r="BE293"/>
  <c r="BE300"/>
  <c r="BK132"/>
  <c r="J132"/>
  <c r="J99"/>
  <c i="4" r="BE159"/>
  <c r="BE190"/>
  <c r="BE217"/>
  <c r="BE241"/>
  <c r="BE256"/>
  <c r="BE259"/>
  <c i="5" r="BE173"/>
  <c r="BE179"/>
  <c r="BE182"/>
  <c r="BE185"/>
  <c r="BE186"/>
  <c r="BE187"/>
  <c r="BE188"/>
  <c r="BE190"/>
  <c r="BE202"/>
  <c r="BE207"/>
  <c r="BE210"/>
  <c r="BE216"/>
  <c r="BE224"/>
  <c r="BE226"/>
  <c i="6" r="BE134"/>
  <c r="BE135"/>
  <c r="BE145"/>
  <c i="7" r="BE141"/>
  <c r="BE151"/>
  <c r="BE173"/>
  <c r="BE177"/>
  <c r="BE211"/>
  <c r="BE219"/>
  <c r="BE231"/>
  <c r="BE242"/>
  <c r="BE259"/>
  <c r="BE261"/>
  <c r="BE294"/>
  <c r="BE313"/>
  <c r="BE337"/>
  <c r="BE339"/>
  <c r="BE345"/>
  <c r="BE346"/>
  <c r="BE348"/>
  <c r="BE359"/>
  <c r="BE368"/>
  <c r="BE374"/>
  <c r="BE375"/>
  <c i="8" r="E85"/>
  <c r="J93"/>
  <c r="F96"/>
  <c r="J132"/>
  <c r="BE144"/>
  <c r="BE145"/>
  <c r="BE146"/>
  <c r="BE148"/>
  <c r="BE149"/>
  <c r="BE161"/>
  <c r="BE162"/>
  <c r="BE173"/>
  <c r="BE180"/>
  <c r="BE184"/>
  <c r="BE185"/>
  <c r="BE186"/>
  <c r="BE187"/>
  <c r="BE188"/>
  <c r="BE196"/>
  <c r="BE209"/>
  <c r="BE218"/>
  <c r="BE223"/>
  <c r="BE224"/>
  <c r="BE231"/>
  <c r="BE233"/>
  <c i="9" r="BE136"/>
  <c r="BE144"/>
  <c i="10" r="J94"/>
  <c r="BE143"/>
  <c r="BE196"/>
  <c r="BE202"/>
  <c r="BE226"/>
  <c r="BE229"/>
  <c r="BE231"/>
  <c r="BE246"/>
  <c r="BE259"/>
  <c r="BE260"/>
  <c r="BE261"/>
  <c r="BE264"/>
  <c r="BE265"/>
  <c r="BE267"/>
  <c r="BE273"/>
  <c r="BE294"/>
  <c r="BE297"/>
  <c r="BE303"/>
  <c r="BE309"/>
  <c r="BE323"/>
  <c r="BE346"/>
  <c r="BE358"/>
  <c r="BE362"/>
  <c r="BE384"/>
  <c r="BE399"/>
  <c r="BE413"/>
  <c r="BE415"/>
  <c r="BE416"/>
  <c r="BE417"/>
  <c i="11" r="E121"/>
  <c r="BE138"/>
  <c r="BE140"/>
  <c r="BE162"/>
  <c r="BE165"/>
  <c r="BE179"/>
  <c r="BE180"/>
  <c r="BE185"/>
  <c r="BE199"/>
  <c r="BE205"/>
  <c r="BE219"/>
  <c i="7" r="BE144"/>
  <c r="BE146"/>
  <c r="BE190"/>
  <c r="BE191"/>
  <c r="BE206"/>
  <c r="BE234"/>
  <c r="BE248"/>
  <c r="BE250"/>
  <c r="BE253"/>
  <c r="BE255"/>
  <c r="BE258"/>
  <c r="BE262"/>
  <c r="BE263"/>
  <c r="BE288"/>
  <c r="BE296"/>
  <c r="BE326"/>
  <c r="BE331"/>
  <c r="BE343"/>
  <c r="BE344"/>
  <c r="BE347"/>
  <c r="BE351"/>
  <c r="BE365"/>
  <c i="8" r="BE152"/>
  <c r="BE158"/>
  <c r="BE160"/>
  <c r="BE176"/>
  <c r="BE183"/>
  <c r="BE189"/>
  <c r="BE190"/>
  <c r="BE193"/>
  <c r="BE195"/>
  <c r="BE203"/>
  <c r="BE204"/>
  <c r="BE206"/>
  <c r="BE207"/>
  <c r="BE208"/>
  <c r="BE214"/>
  <c r="BE215"/>
  <c r="BE219"/>
  <c r="BE220"/>
  <c r="BE221"/>
  <c i="9" r="E85"/>
  <c r="J96"/>
  <c r="J124"/>
  <c r="BE134"/>
  <c r="BE135"/>
  <c r="BE138"/>
  <c r="BE142"/>
  <c r="BE143"/>
  <c i="10" r="J91"/>
  <c r="F94"/>
  <c r="BE150"/>
  <c r="BE152"/>
  <c r="BE163"/>
  <c r="BE164"/>
  <c r="BE224"/>
  <c r="BE240"/>
  <c r="BE257"/>
  <c r="BE268"/>
  <c r="BE275"/>
  <c r="BE276"/>
  <c r="BE282"/>
  <c r="BE284"/>
  <c r="BE285"/>
  <c r="BE292"/>
  <c r="BE295"/>
  <c r="BE356"/>
  <c r="BE373"/>
  <c r="BE375"/>
  <c r="BE381"/>
  <c r="BE382"/>
  <c r="BE383"/>
  <c r="BE406"/>
  <c r="BK220"/>
  <c r="J220"/>
  <c r="J105"/>
  <c i="11" r="J132"/>
  <c r="BE143"/>
  <c r="BE144"/>
  <c r="BE148"/>
  <c r="BE150"/>
  <c r="BE155"/>
  <c r="BE167"/>
  <c r="BE170"/>
  <c r="BE171"/>
  <c r="BE172"/>
  <c r="BE173"/>
  <c r="BE174"/>
  <c r="BE177"/>
  <c r="BE178"/>
  <c r="BE192"/>
  <c r="BE193"/>
  <c r="BE196"/>
  <c r="BE200"/>
  <c r="BE201"/>
  <c r="BE203"/>
  <c r="BE210"/>
  <c r="BE244"/>
  <c i="2" r="F94"/>
  <c r="BE138"/>
  <c r="BE145"/>
  <c r="BE147"/>
  <c r="BE154"/>
  <c r="BE179"/>
  <c r="BE199"/>
  <c r="BE201"/>
  <c r="BE205"/>
  <c r="BE225"/>
  <c r="BE239"/>
  <c i="7" r="BE139"/>
  <c r="BE143"/>
  <c r="BE161"/>
  <c r="BE194"/>
  <c r="BE196"/>
  <c r="BE204"/>
  <c r="BE208"/>
  <c r="BE209"/>
  <c r="BE214"/>
  <c r="BE223"/>
  <c r="BE227"/>
  <c r="BE228"/>
  <c r="BE235"/>
  <c r="BE240"/>
  <c r="BE243"/>
  <c r="BE251"/>
  <c r="BE256"/>
  <c r="BE274"/>
  <c r="BE286"/>
  <c r="BE289"/>
  <c r="BE318"/>
  <c r="BE320"/>
  <c r="BE333"/>
  <c r="BE335"/>
  <c r="BE355"/>
  <c r="BE367"/>
  <c r="BE376"/>
  <c r="BE377"/>
  <c r="BE378"/>
  <c r="BK195"/>
  <c r="J195"/>
  <c r="J104"/>
  <c i="8" r="BE138"/>
  <c r="BE140"/>
  <c r="BE142"/>
  <c r="BE143"/>
  <c r="BE163"/>
  <c r="BE165"/>
  <c r="BE166"/>
  <c r="BE167"/>
  <c r="BE169"/>
  <c r="BE170"/>
  <c r="BE179"/>
  <c r="BE182"/>
  <c r="BE192"/>
  <c r="BE198"/>
  <c r="BE200"/>
  <c r="BE201"/>
  <c r="BE202"/>
  <c r="BE205"/>
  <c r="BE210"/>
  <c r="BE216"/>
  <c r="BE222"/>
  <c r="BE225"/>
  <c r="BE226"/>
  <c r="BE227"/>
  <c r="BE228"/>
  <c r="BE229"/>
  <c r="BK154"/>
  <c r="J154"/>
  <c r="J106"/>
  <c i="9" r="F96"/>
  <c r="J126"/>
  <c r="BE137"/>
  <c r="BE139"/>
  <c r="BE140"/>
  <c r="BE141"/>
  <c r="BE145"/>
  <c r="BE146"/>
  <c r="BE147"/>
  <c r="BE148"/>
  <c r="BE149"/>
  <c r="BE151"/>
  <c r="BE152"/>
  <c r="BE153"/>
  <c r="BK154"/>
  <c r="J154"/>
  <c r="J105"/>
  <c i="10" r="E85"/>
  <c r="BE144"/>
  <c r="BE146"/>
  <c r="BE148"/>
  <c r="BE169"/>
  <c r="BE171"/>
  <c r="BE187"/>
  <c r="BE192"/>
  <c r="BE204"/>
  <c r="BE208"/>
  <c r="BE215"/>
  <c r="BE216"/>
  <c r="BE217"/>
  <c r="BE241"/>
  <c r="BE243"/>
  <c r="BE244"/>
  <c r="BE256"/>
  <c r="BE258"/>
  <c r="BE263"/>
  <c r="BE287"/>
  <c r="BE296"/>
  <c r="BE311"/>
  <c r="BE317"/>
  <c r="BE325"/>
  <c r="BE326"/>
  <c r="BE336"/>
  <c r="BE385"/>
  <c r="BE386"/>
  <c r="BE389"/>
  <c r="BE393"/>
  <c r="BE397"/>
  <c r="BE405"/>
  <c r="BE414"/>
  <c i="11" r="J93"/>
  <c r="F132"/>
  <c r="BE145"/>
  <c r="BE153"/>
  <c r="BE158"/>
  <c r="BE159"/>
  <c r="BE160"/>
  <c r="BE161"/>
  <c r="BE166"/>
  <c r="BE169"/>
  <c r="BE175"/>
  <c r="BE183"/>
  <c r="BE186"/>
  <c r="BE190"/>
  <c r="BE191"/>
  <c r="BE197"/>
  <c r="BE198"/>
  <c r="BE204"/>
  <c r="BE208"/>
  <c r="BE209"/>
  <c r="BE211"/>
  <c r="BE212"/>
  <c r="BE213"/>
  <c r="BE214"/>
  <c r="BE216"/>
  <c r="BE217"/>
  <c r="BE221"/>
  <c r="BE226"/>
  <c r="BE227"/>
  <c r="BE230"/>
  <c r="BE232"/>
  <c r="BE234"/>
  <c r="BE235"/>
  <c i="4" r="BE291"/>
  <c r="BE322"/>
  <c r="BE323"/>
  <c r="BE348"/>
  <c r="BE361"/>
  <c r="BE366"/>
  <c r="BE372"/>
  <c r="BE378"/>
  <c r="BE380"/>
  <c r="BE390"/>
  <c r="BE394"/>
  <c i="11" r="BK139"/>
  <c r="J139"/>
  <c r="J103"/>
  <c i="12" r="F96"/>
  <c r="J126"/>
  <c r="BE135"/>
  <c r="BE137"/>
  <c r="BE144"/>
  <c r="BE149"/>
  <c r="BE155"/>
  <c r="BK159"/>
  <c r="J159"/>
  <c r="J106"/>
  <c i="13" r="E85"/>
  <c r="BE153"/>
  <c r="BE158"/>
  <c r="BE187"/>
  <c r="BE194"/>
  <c r="BE197"/>
  <c r="BE223"/>
  <c r="BE245"/>
  <c r="BE296"/>
  <c r="BE308"/>
  <c r="BE338"/>
  <c r="BE365"/>
  <c r="BE368"/>
  <c r="BE377"/>
  <c r="BE383"/>
  <c r="BE387"/>
  <c r="BE388"/>
  <c r="BE406"/>
  <c r="BE416"/>
  <c r="BE420"/>
  <c r="BE424"/>
  <c r="BE433"/>
  <c r="BE474"/>
  <c r="BE481"/>
  <c r="BK282"/>
  <c r="J282"/>
  <c r="J101"/>
  <c i="14" r="F94"/>
  <c r="J115"/>
  <c r="BE123"/>
  <c r="BE128"/>
  <c r="BE129"/>
  <c r="BE144"/>
  <c r="BE145"/>
  <c r="BE147"/>
  <c i="15" r="J91"/>
  <c r="BE133"/>
  <c r="BE136"/>
  <c r="BE139"/>
  <c r="BE141"/>
  <c r="BE145"/>
  <c r="BE153"/>
  <c r="BE159"/>
  <c r="BE161"/>
  <c r="BE167"/>
  <c r="BK140"/>
  <c r="J140"/>
  <c r="J101"/>
  <c i="1" r="BB115"/>
  <c i="2" r="J94"/>
  <c r="BE137"/>
  <c r="BE146"/>
  <c r="BE152"/>
  <c r="BE163"/>
  <c r="BE165"/>
  <c r="BE169"/>
  <c r="BE175"/>
  <c r="BE184"/>
  <c r="BE187"/>
  <c r="BE191"/>
  <c r="BE193"/>
  <c r="BE198"/>
  <c r="BE204"/>
  <c r="BE210"/>
  <c r="BE214"/>
  <c r="BE218"/>
  <c r="BE229"/>
  <c i="3" r="J93"/>
  <c r="BE135"/>
  <c r="BE138"/>
  <c r="BE144"/>
  <c r="BE163"/>
  <c r="BE170"/>
  <c r="BE175"/>
  <c r="BE223"/>
  <c r="BE234"/>
  <c r="BE237"/>
  <c r="BE242"/>
  <c r="BE244"/>
  <c r="BE248"/>
  <c r="BE260"/>
  <c r="BE262"/>
  <c r="BE268"/>
  <c r="BE274"/>
  <c r="BE284"/>
  <c r="BE301"/>
  <c i="5" r="BE162"/>
  <c r="BE164"/>
  <c r="BE195"/>
  <c r="BE197"/>
  <c r="BE206"/>
  <c r="BE222"/>
  <c r="BE225"/>
  <c r="BE232"/>
  <c r="BK139"/>
  <c r="J139"/>
  <c r="J103"/>
  <c i="6" r="BE137"/>
  <c r="BE139"/>
  <c r="BE140"/>
  <c r="BE143"/>
  <c r="BE148"/>
  <c r="BE150"/>
  <c r="BE151"/>
  <c r="BE152"/>
  <c r="BE153"/>
  <c r="BE156"/>
  <c r="BE157"/>
  <c r="BE160"/>
  <c r="BK161"/>
  <c r="J161"/>
  <c r="J106"/>
  <c i="7" r="BE138"/>
  <c i="11" r="BK137"/>
  <c r="BK136"/>
  <c r="BK154"/>
  <c r="J154"/>
  <c r="J106"/>
  <c i="12" r="J124"/>
  <c r="BE134"/>
  <c r="BE136"/>
  <c r="BE148"/>
  <c r="BE158"/>
  <c i="13" r="J93"/>
  <c r="BE134"/>
  <c r="BE137"/>
  <c r="BE161"/>
  <c r="BE164"/>
  <c r="BE184"/>
  <c r="BE237"/>
  <c r="BE240"/>
  <c r="BE243"/>
  <c r="BE264"/>
  <c r="BE276"/>
  <c r="BE283"/>
  <c r="BE287"/>
  <c r="BE299"/>
  <c r="BE311"/>
  <c r="BE318"/>
  <c r="BE340"/>
  <c r="BE350"/>
  <c r="BE361"/>
  <c r="BE363"/>
  <c r="BE371"/>
  <c r="BE376"/>
  <c r="BE384"/>
  <c r="BE391"/>
  <c r="BE436"/>
  <c r="BE440"/>
  <c r="BE446"/>
  <c r="BE452"/>
  <c r="BE456"/>
  <c r="BE468"/>
  <c r="BK286"/>
  <c r="J286"/>
  <c r="J102"/>
  <c r="BK480"/>
  <c r="J480"/>
  <c r="J107"/>
  <c i="14" r="BE125"/>
  <c r="BE130"/>
  <c r="BE134"/>
  <c r="BE139"/>
  <c r="BE140"/>
  <c r="BE141"/>
  <c r="BE142"/>
  <c r="BE143"/>
  <c i="15" r="E118"/>
  <c r="BE137"/>
  <c r="BE150"/>
  <c r="BE152"/>
  <c r="BE162"/>
  <c r="BE164"/>
  <c r="BE173"/>
  <c r="BE177"/>
  <c r="BE179"/>
  <c r="BE180"/>
  <c r="BE199"/>
  <c r="BE200"/>
  <c r="BE201"/>
  <c r="BE213"/>
  <c i="12" r="E116"/>
  <c r="J127"/>
  <c r="BE138"/>
  <c r="BE140"/>
  <c r="BE141"/>
  <c r="BE143"/>
  <c r="BE145"/>
  <c r="BE146"/>
  <c r="BE150"/>
  <c r="BE151"/>
  <c r="BE152"/>
  <c r="BE154"/>
  <c r="BE160"/>
  <c r="BK157"/>
  <c r="J157"/>
  <c r="J105"/>
  <c i="13" r="F94"/>
  <c r="J125"/>
  <c r="J128"/>
  <c r="BE144"/>
  <c r="BE147"/>
  <c r="BE177"/>
  <c r="BE180"/>
  <c r="BE191"/>
  <c r="BE204"/>
  <c r="BE207"/>
  <c r="BE279"/>
  <c r="BE315"/>
  <c r="BE354"/>
  <c r="BE369"/>
  <c r="BE370"/>
  <c r="BE372"/>
  <c r="BE378"/>
  <c r="BE381"/>
  <c r="BE390"/>
  <c r="BE392"/>
  <c r="BE393"/>
  <c r="BE402"/>
  <c r="BE411"/>
  <c r="BE427"/>
  <c r="BE449"/>
  <c i="14" r="BE126"/>
  <c r="BE127"/>
  <c r="BE132"/>
  <c r="BE137"/>
  <c r="BE138"/>
  <c r="BE146"/>
  <c i="15" r="BE169"/>
  <c r="BE170"/>
  <c r="BE202"/>
  <c r="BE203"/>
  <c r="BE204"/>
  <c r="BE220"/>
  <c i="16" r="E85"/>
  <c r="F94"/>
  <c r="J116"/>
  <c r="BE125"/>
  <c r="BE130"/>
  <c i="17" r="F121"/>
  <c r="BE127"/>
  <c r="BE131"/>
  <c i="1" r="AW116"/>
  <c i="17" r="BK130"/>
  <c r="J130"/>
  <c r="J102"/>
  <c i="1" r="BB116"/>
  <c i="2" r="BE140"/>
  <c r="BE144"/>
  <c r="BE148"/>
  <c r="BE162"/>
  <c r="BE171"/>
  <c r="BE173"/>
  <c r="BE180"/>
  <c r="BE182"/>
  <c r="BE186"/>
  <c r="BE194"/>
  <c r="BE196"/>
  <c r="BE206"/>
  <c r="BK233"/>
  <c r="J233"/>
  <c r="J110"/>
  <c i="3" r="BE137"/>
  <c r="BE140"/>
  <c r="BE162"/>
  <c r="BE166"/>
  <c r="BE172"/>
  <c r="BE183"/>
  <c r="BE185"/>
  <c r="BE199"/>
  <c r="BE202"/>
  <c r="BE210"/>
  <c r="BE216"/>
  <c r="BE220"/>
  <c r="BE227"/>
  <c r="BE230"/>
  <c r="BE235"/>
  <c r="BE249"/>
  <c r="BE258"/>
  <c r="BE261"/>
  <c r="BE265"/>
  <c r="BE277"/>
  <c r="BE279"/>
  <c r="BE280"/>
  <c r="BE289"/>
  <c r="BE291"/>
  <c r="BE296"/>
  <c i="4" r="BE145"/>
  <c r="BE148"/>
  <c r="BE162"/>
  <c r="BE206"/>
  <c r="BE214"/>
  <c r="BE215"/>
  <c r="BE227"/>
  <c r="BE236"/>
  <c r="BE239"/>
  <c r="BE242"/>
  <c r="BE266"/>
  <c r="BE271"/>
  <c r="BE280"/>
  <c r="BE290"/>
  <c r="BE329"/>
  <c r="BE353"/>
  <c r="BE355"/>
  <c r="BE382"/>
  <c r="BE383"/>
  <c r="BE410"/>
  <c r="BE411"/>
  <c r="BE413"/>
  <c r="BE414"/>
  <c i="5" r="J96"/>
  <c r="BE143"/>
  <c r="BE144"/>
  <c r="BE145"/>
  <c r="BE149"/>
  <c r="BE150"/>
  <c r="BE153"/>
  <c r="BE155"/>
  <c i="7" r="BE140"/>
  <c r="BE142"/>
  <c r="BE153"/>
  <c r="BE154"/>
  <c r="BE159"/>
  <c r="BE182"/>
  <c r="BE184"/>
  <c r="BE192"/>
  <c r="BE199"/>
  <c r="BE212"/>
  <c r="BE224"/>
  <c r="BE225"/>
  <c r="BE226"/>
  <c r="BE230"/>
  <c r="BE232"/>
  <c r="BE264"/>
  <c r="BE269"/>
  <c r="BE276"/>
  <c r="BE281"/>
  <c r="BE298"/>
  <c r="BE308"/>
  <c r="BE324"/>
  <c r="BE361"/>
  <c i="8" r="BE150"/>
  <c r="BE153"/>
  <c r="BE155"/>
  <c r="BE159"/>
  <c r="BE164"/>
  <c r="BE168"/>
  <c r="BE171"/>
  <c r="BE172"/>
  <c r="BE175"/>
  <c r="BE177"/>
  <c r="BE191"/>
  <c r="BE194"/>
  <c r="BE197"/>
  <c r="BE211"/>
  <c r="BE213"/>
  <c r="BE217"/>
  <c r="BE232"/>
  <c r="BK137"/>
  <c r="BK136"/>
  <c r="J136"/>
  <c r="J101"/>
  <c r="BK139"/>
  <c r="J139"/>
  <c r="J103"/>
  <c i="9" r="BE155"/>
  <c r="BE157"/>
  <c r="BK156"/>
  <c r="J156"/>
  <c r="J106"/>
  <c i="10" r="BE140"/>
  <c r="BE141"/>
  <c r="BE142"/>
  <c r="BE145"/>
  <c r="BE155"/>
  <c r="BE161"/>
  <c r="BE173"/>
  <c r="BE206"/>
  <c r="BE219"/>
  <c r="BE221"/>
  <c r="BE236"/>
  <c r="BE238"/>
  <c r="BE252"/>
  <c r="BE289"/>
  <c r="BE290"/>
  <c r="BE291"/>
  <c r="BE332"/>
  <c r="BE334"/>
  <c r="BE351"/>
  <c r="BE364"/>
  <c r="BE369"/>
  <c r="BE371"/>
  <c r="BE377"/>
  <c r="BE403"/>
  <c i="11" r="BE142"/>
  <c r="BE146"/>
  <c r="BE149"/>
  <c r="BE152"/>
  <c r="BE163"/>
  <c r="BE164"/>
  <c r="BE168"/>
  <c r="BE182"/>
  <c r="BE187"/>
  <c r="BE188"/>
  <c r="BE189"/>
  <c r="BE194"/>
  <c r="BE195"/>
  <c r="BE206"/>
  <c r="BE207"/>
  <c r="BE218"/>
  <c r="BE220"/>
  <c r="BE222"/>
  <c r="BE223"/>
  <c r="BE224"/>
  <c r="BE225"/>
  <c r="BE228"/>
  <c r="BE229"/>
  <c r="BE231"/>
  <c r="BE233"/>
  <c r="BE236"/>
  <c r="BE237"/>
  <c r="BE238"/>
  <c r="BE239"/>
  <c r="BE240"/>
  <c r="BE241"/>
  <c r="BE243"/>
  <c r="BE245"/>
  <c r="BE246"/>
  <c i="12" r="BE139"/>
  <c r="BE142"/>
  <c r="BE147"/>
  <c r="BE156"/>
  <c i="13" r="BE141"/>
  <c r="BE150"/>
  <c r="BE154"/>
  <c r="BE174"/>
  <c r="BE220"/>
  <c r="BE226"/>
  <c r="BE229"/>
  <c r="BE293"/>
  <c r="BE302"/>
  <c r="BE305"/>
  <c r="BE342"/>
  <c r="BE352"/>
  <c r="BE357"/>
  <c r="BE382"/>
  <c r="BE385"/>
  <c r="BE386"/>
  <c r="BE389"/>
  <c r="BE399"/>
  <c r="BE400"/>
  <c r="BE401"/>
  <c r="BE412"/>
  <c r="BE413"/>
  <c r="BE414"/>
  <c r="BE430"/>
  <c r="BE443"/>
  <c r="BE459"/>
  <c r="BE462"/>
  <c r="BE471"/>
  <c r="BE477"/>
  <c r="BE484"/>
  <c r="BE485"/>
  <c r="BE486"/>
  <c r="BE487"/>
  <c i="14" r="E85"/>
  <c r="BE124"/>
  <c r="BE131"/>
  <c r="BE133"/>
  <c r="BE135"/>
  <c r="BE136"/>
  <c i="15" r="F94"/>
  <c r="BE165"/>
  <c r="BE174"/>
  <c r="BE178"/>
  <c r="BE182"/>
  <c r="BE187"/>
  <c r="BE206"/>
  <c r="BE208"/>
  <c r="BE210"/>
  <c r="BE215"/>
  <c i="16" r="BE126"/>
  <c r="BE127"/>
  <c r="BE128"/>
  <c r="BE129"/>
  <c r="BE131"/>
  <c i="17" r="E85"/>
  <c r="J91"/>
  <c r="BE129"/>
  <c r="BK126"/>
  <c r="J126"/>
  <c r="J100"/>
  <c r="BK128"/>
  <c r="J128"/>
  <c r="J101"/>
  <c i="2" r="F37"/>
  <c i="1" r="BB96"/>
  <c i="5" r="F41"/>
  <c i="1" r="BD101"/>
  <c i="3" r="F37"/>
  <c i="1" r="BB97"/>
  <c i="10" r="F38"/>
  <c i="1" r="BC108"/>
  <c i="11" r="F38"/>
  <c i="1" r="BA109"/>
  <c i="6" r="F40"/>
  <c i="1" r="BC102"/>
  <c i="3" r="J36"/>
  <c i="1" r="AW97"/>
  <c i="10" r="F37"/>
  <c i="1" r="BB108"/>
  <c i="16" r="F38"/>
  <c i="1" r="BC115"/>
  <c i="4" r="F36"/>
  <c i="1" r="BA100"/>
  <c i="4" r="F37"/>
  <c i="1" r="BB100"/>
  <c i="7" r="F36"/>
  <c i="1" r="BA104"/>
  <c i="7" r="J36"/>
  <c i="1" r="AW104"/>
  <c i="9" r="F40"/>
  <c i="1" r="BC106"/>
  <c i="2" r="F38"/>
  <c i="1" r="BC96"/>
  <c i="5" r="F38"/>
  <c i="1" r="BA101"/>
  <c i="5" r="J38"/>
  <c i="1" r="AW101"/>
  <c i="7" r="F37"/>
  <c i="1" r="BB104"/>
  <c i="9" r="F38"/>
  <c i="1" r="BA106"/>
  <c i="3" r="F38"/>
  <c i="1" r="BC97"/>
  <c i="3" r="F39"/>
  <c i="1" r="BD97"/>
  <c i="4" r="J36"/>
  <c i="1" r="AW100"/>
  <c i="5" r="F40"/>
  <c i="1" r="BC101"/>
  <c i="2" r="J36"/>
  <c i="1" r="AW96"/>
  <c i="8" r="J38"/>
  <c i="1" r="AW105"/>
  <c i="11" r="J38"/>
  <c i="1" r="AW109"/>
  <c i="14" r="F39"/>
  <c i="1" r="BD113"/>
  <c i="3" r="F36"/>
  <c i="1" r="BA97"/>
  <c i="15" r="F39"/>
  <c i="1" r="BD114"/>
  <c i="16" r="F39"/>
  <c i="1" r="BD115"/>
  <c i="2" r="F39"/>
  <c i="1" r="BD96"/>
  <c i="8" r="F41"/>
  <c i="1" r="BD105"/>
  <c i="15" r="F37"/>
  <c i="1" r="BB114"/>
  <c i="6" r="F41"/>
  <c i="1" r="BD102"/>
  <c i="9" r="F39"/>
  <c i="1" r="BB106"/>
  <c i="10" r="F39"/>
  <c i="1" r="BD108"/>
  <c i="7" r="F38"/>
  <c i="1" r="BC104"/>
  <c i="6" r="J38"/>
  <c i="1" r="AW102"/>
  <c i="8" r="F39"/>
  <c i="1" r="BB105"/>
  <c i="8" r="F40"/>
  <c i="1" r="BC105"/>
  <c i="10" r="J36"/>
  <c i="1" r="AW108"/>
  <c i="13" r="F36"/>
  <c i="1" r="BA112"/>
  <c i="12" r="F40"/>
  <c i="1" r="BC110"/>
  <c i="12" r="F41"/>
  <c i="1" r="BD110"/>
  <c i="17" r="F36"/>
  <c i="1" r="BA116"/>
  <c i="7" r="F39"/>
  <c i="1" r="BD104"/>
  <c i="14" r="F38"/>
  <c i="1" r="BC113"/>
  <c i="16" r="F36"/>
  <c i="1" r="BA115"/>
  <c i="12" r="F39"/>
  <c i="1" r="BB110"/>
  <c i="14" r="F36"/>
  <c i="1" r="BA113"/>
  <c i="15" r="F38"/>
  <c i="1" r="BC114"/>
  <c i="12" r="F38"/>
  <c i="1" r="BA110"/>
  <c i="4" r="F39"/>
  <c i="1" r="BD100"/>
  <c i="9" r="F41"/>
  <c i="1" r="BD106"/>
  <c i="12" r="J38"/>
  <c i="1" r="AW110"/>
  <c i="2" r="F36"/>
  <c i="1" r="BA96"/>
  <c i="5" r="F39"/>
  <c i="1" r="BB101"/>
  <c i="13" r="F38"/>
  <c i="1" r="BC112"/>
  <c i="13" r="F37"/>
  <c i="1" r="BB112"/>
  <c i="8" r="F38"/>
  <c i="1" r="BA105"/>
  <c i="11" r="F39"/>
  <c i="1" r="BB109"/>
  <c i="17" r="F38"/>
  <c i="1" r="BC116"/>
  <c i="9" r="J38"/>
  <c i="1" r="AW106"/>
  <c i="4" r="F38"/>
  <c i="1" r="BC100"/>
  <c i="13" r="J36"/>
  <c i="1" r="AW112"/>
  <c i="6" r="F38"/>
  <c i="1" r="BA102"/>
  <c i="11" r="F41"/>
  <c i="1" r="BD109"/>
  <c i="14" r="F37"/>
  <c i="1" r="BB113"/>
  <c i="15" r="F36"/>
  <c i="1" r="BA114"/>
  <c i="11" r="F40"/>
  <c i="1" r="BC109"/>
  <c i="14" r="J36"/>
  <c i="1" r="AW113"/>
  <c i="15" r="J36"/>
  <c i="1" r="AW114"/>
  <c i="16" r="J36"/>
  <c i="1" r="AW115"/>
  <c i="17" r="F39"/>
  <c i="1" r="BD116"/>
  <c i="10" r="F36"/>
  <c i="1" r="BA108"/>
  <c i="13" r="F39"/>
  <c i="1" r="BD112"/>
  <c r="AS98"/>
  <c i="3" l="1" r="T131"/>
  <c i="4" r="R220"/>
  <c r="T138"/>
  <c r="T137"/>
  <c r="T220"/>
  <c i="11" r="R156"/>
  <c r="R135"/>
  <c i="13" r="BK132"/>
  <c r="J132"/>
  <c r="J99"/>
  <c i="12" r="BK132"/>
  <c r="J132"/>
  <c r="J102"/>
  <c i="2" r="P134"/>
  <c i="1" r="AU96"/>
  <c i="15" r="T171"/>
  <c i="13" r="R132"/>
  <c r="R131"/>
  <c r="P132"/>
  <c r="P131"/>
  <c i="1" r="AU112"/>
  <c i="11" r="P156"/>
  <c r="P135"/>
  <c i="1" r="AU109"/>
  <c i="15" r="R171"/>
  <c r="P131"/>
  <c i="11" r="T156"/>
  <c r="T135"/>
  <c i="15" r="T131"/>
  <c r="T130"/>
  <c i="9" r="R132"/>
  <c r="R131"/>
  <c r="R130"/>
  <c i="8" r="R156"/>
  <c r="R135"/>
  <c i="7" r="R197"/>
  <c i="10" r="P222"/>
  <c r="R138"/>
  <c i="7" r="T197"/>
  <c r="R136"/>
  <c r="R135"/>
  <c i="5" r="T156"/>
  <c r="T135"/>
  <c r="R156"/>
  <c i="4" r="R138"/>
  <c r="R137"/>
  <c r="P138"/>
  <c i="7" r="P197"/>
  <c i="15" r="P171"/>
  <c r="R131"/>
  <c r="R130"/>
  <c r="BK131"/>
  <c r="J131"/>
  <c r="J99"/>
  <c i="8" r="T156"/>
  <c r="T135"/>
  <c i="10" r="R222"/>
  <c i="6" r="BK132"/>
  <c r="J132"/>
  <c r="J102"/>
  <c i="2" r="R135"/>
  <c r="R134"/>
  <c i="7" r="P136"/>
  <c r="P135"/>
  <c i="1" r="AU104"/>
  <c i="8" r="BK156"/>
  <c r="J156"/>
  <c r="J107"/>
  <c i="6" r="R132"/>
  <c r="R131"/>
  <c r="R130"/>
  <c i="5" r="R135"/>
  <c i="7" r="BK197"/>
  <c r="J197"/>
  <c r="J105"/>
  <c i="2" r="T135"/>
  <c r="T134"/>
  <c i="10" r="T222"/>
  <c r="T138"/>
  <c r="T137"/>
  <c i="7" r="T136"/>
  <c r="T135"/>
  <c i="10" r="BK222"/>
  <c r="J222"/>
  <c r="J106"/>
  <c r="P138"/>
  <c r="P137"/>
  <c i="1" r="AU108"/>
  <c i="9" r="T132"/>
  <c r="T131"/>
  <c r="T130"/>
  <c i="4" r="P220"/>
  <c i="2" r="BK135"/>
  <c r="J135"/>
  <c r="J99"/>
  <c r="BK232"/>
  <c r="J232"/>
  <c r="J109"/>
  <c i="4" r="BK220"/>
  <c r="J220"/>
  <c r="J106"/>
  <c i="5" r="J157"/>
  <c r="J108"/>
  <c i="6" r="J133"/>
  <c r="J103"/>
  <c i="7" r="BK136"/>
  <c r="J136"/>
  <c r="J99"/>
  <c r="J198"/>
  <c r="J106"/>
  <c i="8" r="BK135"/>
  <c r="J135"/>
  <c r="J100"/>
  <c r="J137"/>
  <c r="J102"/>
  <c i="9" r="BK132"/>
  <c r="J132"/>
  <c r="J102"/>
  <c i="8" r="J157"/>
  <c r="J108"/>
  <c i="10" r="BK138"/>
  <c r="J138"/>
  <c r="J99"/>
  <c r="J223"/>
  <c r="J107"/>
  <c i="12" r="J133"/>
  <c r="J103"/>
  <c i="13" r="J133"/>
  <c r="J100"/>
  <c i="15" r="J132"/>
  <c r="J100"/>
  <c i="5" r="BK136"/>
  <c r="J136"/>
  <c r="J101"/>
  <c i="11" r="J136"/>
  <c r="J101"/>
  <c i="14" r="J122"/>
  <c r="J99"/>
  <c i="15" r="BK171"/>
  <c r="J171"/>
  <c r="J105"/>
  <c i="11" r="J137"/>
  <c r="J102"/>
  <c i="13" r="J483"/>
  <c r="J109"/>
  <c i="16" r="BK123"/>
  <c r="J123"/>
  <c r="J99"/>
  <c i="17" r="BK125"/>
  <c r="J125"/>
  <c r="J99"/>
  <c i="3" r="BK131"/>
  <c r="J131"/>
  <c i="4" r="BK138"/>
  <c r="J138"/>
  <c r="J99"/>
  <c i="11" r="BK156"/>
  <c r="J156"/>
  <c r="J107"/>
  <c i="1" r="BA95"/>
  <c r="AW95"/>
  <c i="2" r="F35"/>
  <c i="1" r="AZ96"/>
  <c i="13" r="F35"/>
  <c i="1" r="AZ112"/>
  <c r="AU103"/>
  <c r="AU95"/>
  <c r="AS94"/>
  <c i="4" r="J35"/>
  <c i="1" r="AV100"/>
  <c r="AT100"/>
  <c r="BB99"/>
  <c r="AX99"/>
  <c r="BA107"/>
  <c r="AW107"/>
  <c i="3" r="J35"/>
  <c i="1" r="AV97"/>
  <c r="AT97"/>
  <c i="9" r="F37"/>
  <c i="1" r="AZ106"/>
  <c r="BD111"/>
  <c i="8" r="F37"/>
  <c i="1" r="AZ105"/>
  <c i="10" r="J35"/>
  <c i="1" r="AV108"/>
  <c r="AT108"/>
  <c i="14" r="F35"/>
  <c i="1" r="AZ113"/>
  <c r="BD103"/>
  <c i="11" r="F37"/>
  <c i="1" r="AZ109"/>
  <c i="12" r="F37"/>
  <c i="1" r="AZ110"/>
  <c i="14" r="J35"/>
  <c i="1" r="AV113"/>
  <c r="AT113"/>
  <c i="17" r="F35"/>
  <c i="1" r="AZ116"/>
  <c i="14" r="J32"/>
  <c i="1" r="AG113"/>
  <c r="AN113"/>
  <c i="2" r="J35"/>
  <c i="1" r="AV96"/>
  <c r="AT96"/>
  <c r="BD107"/>
  <c i="5" r="F37"/>
  <c i="1" r="AZ101"/>
  <c i="7" r="J35"/>
  <c i="1" r="AV104"/>
  <c r="AT104"/>
  <c r="BD95"/>
  <c i="16" r="J35"/>
  <c i="1" r="AV115"/>
  <c r="AT115"/>
  <c i="16" r="F35"/>
  <c i="1" r="AZ115"/>
  <c i="3" r="J32"/>
  <c i="1" r="AG97"/>
  <c r="AN97"/>
  <c r="BA111"/>
  <c r="AW111"/>
  <c i="3" r="F35"/>
  <c i="1" r="AZ97"/>
  <c i="10" r="F35"/>
  <c i="1" r="AZ108"/>
  <c r="BA99"/>
  <c r="AW99"/>
  <c i="7" r="F35"/>
  <c i="1" r="AZ104"/>
  <c i="17" r="J35"/>
  <c i="1" r="AV116"/>
  <c r="AT116"/>
  <c i="5" r="J37"/>
  <c i="1" r="AV101"/>
  <c r="AT101"/>
  <c r="BB95"/>
  <c r="AX95"/>
  <c r="BB103"/>
  <c r="AX103"/>
  <c r="BC107"/>
  <c r="AY107"/>
  <c r="BC95"/>
  <c r="BC99"/>
  <c r="BA103"/>
  <c r="AW103"/>
  <c i="4" r="F35"/>
  <c i="1" r="AZ100"/>
  <c r="BB111"/>
  <c r="AX111"/>
  <c i="6" r="J37"/>
  <c i="1" r="AV102"/>
  <c r="AT102"/>
  <c i="8" r="J37"/>
  <c i="1" r="AV105"/>
  <c r="AT105"/>
  <c i="12" r="J37"/>
  <c i="1" r="AV110"/>
  <c r="AT110"/>
  <c r="BD99"/>
  <c r="BD98"/>
  <c r="BC103"/>
  <c r="AY103"/>
  <c r="BB107"/>
  <c r="AX107"/>
  <c r="BC111"/>
  <c r="AY111"/>
  <c i="6" r="F37"/>
  <c i="1" r="AZ102"/>
  <c i="11" r="J37"/>
  <c i="1" r="AV109"/>
  <c r="AT109"/>
  <c i="9" r="J37"/>
  <c i="1" r="AV106"/>
  <c r="AT106"/>
  <c i="15" r="F35"/>
  <c i="1" r="AZ114"/>
  <c i="15" r="J35"/>
  <c i="1" r="AV114"/>
  <c r="AT114"/>
  <c i="13" r="J35"/>
  <c i="1" r="AV112"/>
  <c r="AT112"/>
  <c i="15" l="1" r="P130"/>
  <c i="1" r="AU114"/>
  <c i="4" r="P137"/>
  <c i="1" r="AU100"/>
  <c i="10" r="R137"/>
  <c i="3" r="J41"/>
  <c i="14" r="J41"/>
  <c i="11" r="BK135"/>
  <c r="J135"/>
  <c r="J100"/>
  <c i="3" r="J98"/>
  <c i="2" r="BK134"/>
  <c r="J134"/>
  <c r="J98"/>
  <c i="5" r="BK135"/>
  <c r="J135"/>
  <c r="J100"/>
  <c i="4" r="BK137"/>
  <c r="J137"/>
  <c r="J98"/>
  <c i="10" r="BK137"/>
  <c r="J137"/>
  <c r="J98"/>
  <c i="7" r="BK135"/>
  <c r="J135"/>
  <c r="J98"/>
  <c i="9" r="BK131"/>
  <c r="BK130"/>
  <c r="J130"/>
  <c r="J100"/>
  <c i="13" r="BK131"/>
  <c r="J131"/>
  <c r="J98"/>
  <c i="6" r="BK131"/>
  <c r="BK130"/>
  <c r="J130"/>
  <c r="J100"/>
  <c i="12" r="BK131"/>
  <c r="J131"/>
  <c r="J101"/>
  <c i="15" r="BK130"/>
  <c r="J130"/>
  <c r="J98"/>
  <c i="17" r="BK124"/>
  <c r="J124"/>
  <c r="J98"/>
  <c i="16" r="BK122"/>
  <c r="J122"/>
  <c r="J98"/>
  <c i="1" r="BD94"/>
  <c r="W33"/>
  <c r="BC98"/>
  <c r="AY98"/>
  <c r="AU111"/>
  <c r="AZ103"/>
  <c r="AV103"/>
  <c r="AT103"/>
  <c r="AZ95"/>
  <c r="AU99"/>
  <c r="AZ107"/>
  <c r="AV107"/>
  <c r="AT107"/>
  <c r="BA98"/>
  <c r="AW98"/>
  <c i="8" r="J34"/>
  <c i="1" r="AG105"/>
  <c r="AN105"/>
  <c r="AZ99"/>
  <c r="AZ98"/>
  <c r="AV98"/>
  <c r="AZ111"/>
  <c r="AV111"/>
  <c r="AT111"/>
  <c r="AY95"/>
  <c r="BB98"/>
  <c r="AX98"/>
  <c r="AY99"/>
  <c r="AU107"/>
  <c i="6" l="1" r="J131"/>
  <c r="J101"/>
  <c i="9" r="J131"/>
  <c r="J101"/>
  <c i="12" r="BK130"/>
  <c r="J130"/>
  <c i="8" r="J43"/>
  <c i="1" r="BC94"/>
  <c r="AY94"/>
  <c r="AZ94"/>
  <c r="W29"/>
  <c r="AU98"/>
  <c r="BA94"/>
  <c r="W30"/>
  <c r="BB94"/>
  <c r="W31"/>
  <c i="2" r="J32"/>
  <c i="1" r="AG96"/>
  <c r="AN96"/>
  <c i="5" r="J34"/>
  <c i="1" r="AG101"/>
  <c r="AN101"/>
  <c i="6" r="J34"/>
  <c i="1" r="AG102"/>
  <c r="AN102"/>
  <c i="7" r="J32"/>
  <c i="1" r="AG104"/>
  <c r="AN104"/>
  <c i="11" r="J34"/>
  <c i="1" r="AG109"/>
  <c r="AN109"/>
  <c i="12" r="J34"/>
  <c i="1" r="AG110"/>
  <c r="AN110"/>
  <c r="AV99"/>
  <c r="AT99"/>
  <c r="AV95"/>
  <c r="AT95"/>
  <c i="4" r="J32"/>
  <c i="1" r="AG100"/>
  <c r="AN100"/>
  <c i="9" r="J34"/>
  <c i="1" r="AG106"/>
  <c r="AN106"/>
  <c i="10" r="J32"/>
  <c i="1" r="AG108"/>
  <c r="AN108"/>
  <c i="13" r="J32"/>
  <c i="1" r="AG112"/>
  <c r="AN112"/>
  <c i="15" r="J32"/>
  <c i="1" r="AG114"/>
  <c r="AN114"/>
  <c i="16" r="J32"/>
  <c i="1" r="AG115"/>
  <c r="AN115"/>
  <c i="17" r="J32"/>
  <c i="1" r="AG116"/>
  <c r="AN116"/>
  <c r="AT98"/>
  <c i="4" l="1" r="J41"/>
  <c i="6" r="J43"/>
  <c i="11" r="J43"/>
  <c i="10" r="J41"/>
  <c i="9" r="J43"/>
  <c i="12" r="J43"/>
  <c r="J100"/>
  <c i="2" r="J41"/>
  <c i="7" r="J41"/>
  <c i="15" r="J41"/>
  <c i="17" r="J41"/>
  <c i="13" r="J41"/>
  <c i="5" r="J43"/>
  <c i="16" r="J41"/>
  <c i="1" r="AU94"/>
  <c r="AG107"/>
  <c r="AN107"/>
  <c r="AG99"/>
  <c r="AN99"/>
  <c r="AG111"/>
  <c r="AN111"/>
  <c r="AG103"/>
  <c r="AN103"/>
  <c r="AV94"/>
  <c r="AK29"/>
  <c r="W32"/>
  <c r="AG95"/>
  <c r="AN95"/>
  <c r="AX94"/>
  <c r="AW94"/>
  <c r="AK30"/>
  <c l="1" r="AG98"/>
  <c r="AN98"/>
  <c r="AT94"/>
  <c l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<sst xmlns="http://schemas.openxmlformats.org/spreadsheetml/2006/main">
  <si>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</si>
  <si>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</si>
  <si>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</si>
  <si>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</si>
  <si>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</si>
  <si>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{9ef76cf4-06c7-4609-bdb2-8f08633e0c55}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</si>
  <si>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</si>
  <si>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</si>
  <si>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</si>
  <si>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</si>
  <si>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</si>
  <si>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</si>
  <si>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</si>
  <si>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</si>
  <si>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</si>
  <si>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</si>
  <si>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</si>
  <si>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ČZU akce - sloučení</t>
  </si>
  <si>
    <t>KSO:</t>
  </si>
  <si>
    <t>CC-CZ:</t>
  </si>
  <si>
    <t>Místo:</t>
  </si>
  <si>
    <t>areál ČZU v Praze</t>
  </si>
  <si>
    <t>Datum:</t>
  </si>
  <si>
    <t>15. 7. 2024</t>
  </si>
  <si>
    <t>Zadavatel:</t>
  </si>
  <si>
    <t>IČ:</t>
  </si>
  <si>
    <t>60460709</t>
  </si>
  <si>
    <t>ČZU v Praze, Kamýcká 129, 165 00 Praha 6 - Suchdol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</si>
  <si>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</si>
  <si>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</si>
  <si>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</si>
  <si>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</si>
  <si>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</si>
  <si>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</si>
  <si>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</si>
  <si>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</si>
  <si>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</si>
  <si>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</si>
  <si>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</si>
  <si>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</si>
  <si>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</si>
  <si>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</si>
  <si>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</si>
  <si>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</si>
  <si>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</si>
  <si>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</si>
  <si>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</si>
  <si>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</si>
  <si>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</si>
  <si>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</si>
  <si>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</si>
  <si>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</si>
  <si>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</si>
  <si>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</si>
  <si>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</si>
  <si>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</si>
  <si>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</si>
  <si>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</si>
  <si>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</si>
  <si>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</si>
  <si>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</si>
  <si>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</si>
  <si>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</si>
  <si>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</si>
  <si>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</si>
  <si>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</si>
  <si>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</si>
  <si>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</si>
  <si>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</si>
  <si>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</si>
  <si>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</si>
  <si>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</si>
  <si>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</si>
  <si>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</si>
  <si>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</si>
  <si>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</si>
  <si>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</si>
  <si>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</si>
  <si>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</si>
  <si>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</si>
  <si>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</si>
  <si>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PD Rekonstrukce UT (včetně MaR a ohřevu TUV)</t>
  </si>
  <si>
    <t>STA</t>
  </si>
  <si>
    <t>1</t>
  </si>
  <si>
    <t>{123e2d1a-dedc-40ed-b26b-51758ca94d6a}</t>
  </si>
  <si>
    <t>2</t>
  </si>
  <si>
    <t>/</t>
  </si>
  <si>
    <t>D.1.2.</t>
  </si>
  <si>
    <t>Ústřední vytápění_ES-M</t>
  </si>
  <si>
    <t>Soupis</t>
  </si>
  <si>
    <t>{79c3e614-a56c-4cec-b431-4297569ae748}</t>
  </si>
  <si>
    <t>02 (1)</t>
  </si>
  <si>
    <t>ES-MaR_samostatně položkově</t>
  </si>
  <si>
    <t>{d0f97aab-03ec-47d0-89d4-4f733b849a63}</t>
  </si>
  <si>
    <t>02</t>
  </si>
  <si>
    <t>Stavební úpravy toalet hlavní budovy TF</t>
  </si>
  <si>
    <t>{d378a7cc-b69b-476b-ba61-4226e7ebb973}</t>
  </si>
  <si>
    <t>SO-01</t>
  </si>
  <si>
    <t>Stavební práce - budova I</t>
  </si>
  <si>
    <t>{6cf677bd-f445-483d-955d-c6a8e69d0568}</t>
  </si>
  <si>
    <t>3</t>
  </si>
  <si>
    <t>###NOINSERT###</t>
  </si>
  <si>
    <t>SO-01 ZTI</t>
  </si>
  <si>
    <t>Zdravotechnika - budova I</t>
  </si>
  <si>
    <t>{5755c3a9-3d25-41a5-887d-bce177d34dde}</t>
  </si>
  <si>
    <t>SO-01 ELE</t>
  </si>
  <si>
    <t>Elektromontáže - budova I</t>
  </si>
  <si>
    <t>{50bad283-795f-4140-b56f-5defbc496914}</t>
  </si>
  <si>
    <t>SO-02</t>
  </si>
  <si>
    <t>Stavební práce - budova II</t>
  </si>
  <si>
    <t>{7b4104d6-2bb3-4254-9b36-de3385544b4f}</t>
  </si>
  <si>
    <t>SO-02 ZTI</t>
  </si>
  <si>
    <t>Zdravotechnika - budova II</t>
  </si>
  <si>
    <t>{f43bb2c2-55b6-4aad-a018-52eb5c95ec30}</t>
  </si>
  <si>
    <t>SO-02 ELE</t>
  </si>
  <si>
    <t>Elektromontáže - budova II</t>
  </si>
  <si>
    <t>{edc13765-4b37-4dd6-a1dc-bb54934e1536}</t>
  </si>
  <si>
    <t>SO-03</t>
  </si>
  <si>
    <t>Stavební práce - budova III</t>
  </si>
  <si>
    <t>{e3d21d7f-fa43-437b-9220-5bfd4f6567d0}</t>
  </si>
  <si>
    <t>SO-03 ZTI</t>
  </si>
  <si>
    <t>Zdravotechnika - budova III</t>
  </si>
  <si>
    <t>{6778d36d-7ea2-479b-a43c-1807cc9f6015}</t>
  </si>
  <si>
    <t>SO-03 ELE</t>
  </si>
  <si>
    <t>Elektromontáže - budova III</t>
  </si>
  <si>
    <t>{f62b7e5c-1a24-4c95-b553-05621b7b8f1e}</t>
  </si>
  <si>
    <t>03</t>
  </si>
  <si>
    <t>Rekonstrukce dešťové kanalizace technické fakulty ČZU</t>
  </si>
  <si>
    <t>{5ae61102-aaee-453d-9a6b-cf7cf8c4d3bf}</t>
  </si>
  <si>
    <t>0301</t>
  </si>
  <si>
    <t>Dešťová kanalizace - mimo objekty</t>
  </si>
  <si>
    <t>{686b9f0d-77d5-4d38-9559-5b2af05d590a}</t>
  </si>
  <si>
    <t>0302</t>
  </si>
  <si>
    <t>Vnitřní kanalizace</t>
  </si>
  <si>
    <t>{9fa1b9ae-c53d-4a9e-8fdb-feb04bab9525}</t>
  </si>
  <si>
    <t>0303</t>
  </si>
  <si>
    <t>Stavební přípomoce</t>
  </si>
  <si>
    <t>{eff39559-5321-43b9-95ac-353c546bb9c8}</t>
  </si>
  <si>
    <t>ON</t>
  </si>
  <si>
    <t>Ostatní náklady</t>
  </si>
  <si>
    <t>{a32aeaa7-a51c-472c-8769-89213f450ce8}</t>
  </si>
  <si>
    <t>VRN</t>
  </si>
  <si>
    <t>Vedlejší rozpočtové náklady</t>
  </si>
  <si>
    <t>{9700f1f5-2e6b-4cbf-b6f8-007fc3b6a26b}</t>
  </si>
  <si>
    <t>KRYCÍ LIST SOUPISU PRACÍ</t>
  </si>
  <si>
    <t>Objekt:</t>
  </si>
  <si>
    <t>01 - PD Rekonstrukce UT (včetně MaR a ohřevu TUV)</t>
  </si>
  <si>
    <t>Soupis:</t>
  </si>
  <si>
    <t>D.1.2. - Ústřední vytápění_ES-M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</si>
  <si>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</si>
  <si>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</si>
  <si>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</si>
  <si>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</si>
  <si>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</si>
  <si>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</si>
  <si>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</si>
  <si>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</si>
  <si>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</si>
  <si>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</si>
  <si>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</si>
  <si>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</si>
  <si>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</si>
  <si>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</si>
  <si>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</si>
  <si>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</si>
  <si>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</si>
  <si>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</si>
  <si>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</si>
  <si>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</si>
  <si>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</si>
  <si>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</si>
  <si>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</si>
  <si>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</si>
  <si>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</si>
  <si>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</si>
  <si>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</si>
  <si>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</si>
  <si>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</si>
  <si>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</si>
  <si>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</si>
  <si>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</si>
  <si>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</si>
  <si>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</si>
  <si>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</si>
  <si>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</si>
  <si>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</si>
  <si>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</si>
  <si>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713463131</t>
  </si>
  <si>
    <t>Montáž izolace tepelné potrubí potrubními pouzdry bez úpravy slepenými 1x tl izolace do 25 mm</t>
  </si>
  <si>
    <t>m</t>
  </si>
  <si>
    <t>16</t>
  </si>
  <si>
    <t>M</t>
  </si>
  <si>
    <t>28377106</t>
  </si>
  <si>
    <t>pouzdro izolační potrubní z pěnového polyetylenu 18/20mm</t>
  </si>
  <si>
    <t>CS ÚRS 2024 01</t>
  </si>
  <si>
    <t>32</t>
  </si>
  <si>
    <t>4</t>
  </si>
  <si>
    <t>28377115</t>
  </si>
  <si>
    <t>pouzdro izolační potrubní z pěnového polyetylenu 35/9mm</t>
  </si>
  <si>
    <t>6</t>
  </si>
  <si>
    <t>28377045</t>
  </si>
  <si>
    <t>pouzdro izolační potrubní z pěnového polyetylenu 22/20mm</t>
  </si>
  <si>
    <t>8</t>
  </si>
  <si>
    <t>5</t>
  </si>
  <si>
    <t>28377048</t>
  </si>
  <si>
    <t>pouzdro izolační potrubní z pěnového polyetylenu 28/20mm</t>
  </si>
  <si>
    <t>10</t>
  </si>
  <si>
    <t>28377055</t>
  </si>
  <si>
    <t>pouzdro izolační potrubní z pěnového polyetylenu 35/20mm</t>
  </si>
  <si>
    <t>7</t>
  </si>
  <si>
    <t>28377R01</t>
  </si>
  <si>
    <t>pouzdro izolační potrubní z pěnového polyetylenu 45/30mm</t>
  </si>
  <si>
    <t>14</t>
  </si>
  <si>
    <t>28377R02</t>
  </si>
  <si>
    <t>pouzdro izolační potrubní z pěnového polyetylenu 63/30mm</t>
  </si>
  <si>
    <t>9</t>
  </si>
  <si>
    <t>28377R03</t>
  </si>
  <si>
    <t>pouzdro izolační potrubní z pěnového polyetylenu 76/30mm</t>
  </si>
  <si>
    <t>18</t>
  </si>
  <si>
    <t>28377R04</t>
  </si>
  <si>
    <t>pouzdro izolační potrubní z pěnového polyetylenu 110/30mm</t>
  </si>
  <si>
    <t>20</t>
  </si>
  <si>
    <t>11</t>
  </si>
  <si>
    <t>713463212</t>
  </si>
  <si>
    <t>Montáž izolace tepelné potrubí potrubními pouzdry s Al fólií staženými Al páskou 1x D přes 50 do 100 mm</t>
  </si>
  <si>
    <t>22</t>
  </si>
  <si>
    <t>63154018</t>
  </si>
  <si>
    <t>pouzdro izolační potrubní z minerální vlny s Al fólií max. 250/100°C 54/40mm</t>
  </si>
  <si>
    <t>24</t>
  </si>
  <si>
    <t>13</t>
  </si>
  <si>
    <t>998713202</t>
  </si>
  <si>
    <t>Přesun hmot procentní pro izolace tepelné v objektech v přes 6 do 12 m</t>
  </si>
  <si>
    <t>%</t>
  </si>
  <si>
    <t>26</t>
  </si>
  <si>
    <t>732</t>
  </si>
  <si>
    <t>Ústřední vytápění - strojovny</t>
  </si>
  <si>
    <t>732231127</t>
  </si>
  <si>
    <t>Akumulační nádrž s přípravou TUV s jedním výměníkem PN 0,4/1 o objemu 710 l v.pl.7,0 m2 včetně tepelné izolace</t>
  </si>
  <si>
    <t>soubor</t>
  </si>
  <si>
    <t>28</t>
  </si>
  <si>
    <t>15</t>
  </si>
  <si>
    <t>732320815</t>
  </si>
  <si>
    <t>Demontáž vč.ekologická likvidace stávajícího ohřevu TUV - výměníková stanice BS-TUV, zásobník TUV -tlaková nádoba 1000 l, potrubí do DN80 vč.izolace (čerpadlo WILO spolu se sestavou armatur a uzavírací armatury bydou použity pro nové připojení ohřívače)</t>
  </si>
  <si>
    <t>soubour</t>
  </si>
  <si>
    <t>30</t>
  </si>
  <si>
    <t>732324815</t>
  </si>
  <si>
    <t>Demontáž nádrže beztlaké nebo tlakové vypuštění vody z nádrže obsah přes 500 do 1000 l</t>
  </si>
  <si>
    <t>kus</t>
  </si>
  <si>
    <t>17</t>
  </si>
  <si>
    <t>732324816</t>
  </si>
  <si>
    <t>Demontáž napojení SV za CHÚV na EDZ a přepojení na zařízení Reflex Servitec 60 MKH na přívod SV od úpravny vody pro zprovoznění funkce automatického doplňování vody do systému (zařízení je stávající, je zapojené pro automatické odvzdušňování)</t>
  </si>
  <si>
    <t>34</t>
  </si>
  <si>
    <t>732324817</t>
  </si>
  <si>
    <t>Demontáž a odpojení potrubí a přívodů ES, vč. ekologické likvidace - stávající zařízení EDZ</t>
  </si>
  <si>
    <t>36</t>
  </si>
  <si>
    <t>19</t>
  </si>
  <si>
    <t>732422101</t>
  </si>
  <si>
    <t>Čerpadlo teplovodní mokroběžné přírubové cirkulační DN 40 výtlak do 6,0 m průtok 7,0 m3/h pro TUV</t>
  </si>
  <si>
    <t>38</t>
  </si>
  <si>
    <t>998732202</t>
  </si>
  <si>
    <t>Přesun hmot procentní pro strojovny v objektech v přes 6 do 12 m</t>
  </si>
  <si>
    <t>40</t>
  </si>
  <si>
    <t>733</t>
  </si>
  <si>
    <t>Ústřední vytápění - rozvodné potrubí</t>
  </si>
  <si>
    <t>733120832</t>
  </si>
  <si>
    <t>Demontáž potrubí ocelového hladkého D přes 89 do 133</t>
  </si>
  <si>
    <t>42</t>
  </si>
  <si>
    <t>733122226</t>
  </si>
  <si>
    <t>Potrubí uhlíkové oceli tenkostěnné vně pozink spojované lisováním D 35x1,5 mm</t>
  </si>
  <si>
    <t>44</t>
  </si>
  <si>
    <t>23</t>
  </si>
  <si>
    <t>733122227</t>
  </si>
  <si>
    <t>Potrubí uhlíkové oceli tenkostěnné vně pozink spojované lisováním D 42x1,5 mm</t>
  </si>
  <si>
    <t>46</t>
  </si>
  <si>
    <t>733122228</t>
  </si>
  <si>
    <t>Potrubí uhlíkové oceli tenkostěnné vně pozink spojované lisováním D 54x1,5 mm</t>
  </si>
  <si>
    <t>48</t>
  </si>
  <si>
    <t>25</t>
  </si>
  <si>
    <t>733122230</t>
  </si>
  <si>
    <t>Potrubí uhlíkové oceli tenkostěnné vně pozink spojované lisováním D 76,1x2 mm</t>
  </si>
  <si>
    <t>50</t>
  </si>
  <si>
    <t>733122231</t>
  </si>
  <si>
    <t>Potrubí uhlíkové oceli tenkostěnné vně pozink spojované lisováním D 88,9x2 mm</t>
  </si>
  <si>
    <t>52</t>
  </si>
  <si>
    <t>27</t>
  </si>
  <si>
    <t>733190107</t>
  </si>
  <si>
    <t>Zkouška těsnosti potrubí ocelové závitové DN do 40</t>
  </si>
  <si>
    <t>54</t>
  </si>
  <si>
    <t>733190108</t>
  </si>
  <si>
    <t>Zkouška těsnosti potrubí ocelové závitové DN přes 40 do 50</t>
  </si>
  <si>
    <t>56</t>
  </si>
  <si>
    <t>29</t>
  </si>
  <si>
    <t>733190225</t>
  </si>
  <si>
    <t>Zkouška těsnosti potrubí ocelové hladké D přes 60,3x2,9 do 89x5,0</t>
  </si>
  <si>
    <t>58</t>
  </si>
  <si>
    <t>733190232</t>
  </si>
  <si>
    <t>Zkouška těsnosti potrubí ocelové hladké D přes 89x5,0 do 133x5,0</t>
  </si>
  <si>
    <t>60</t>
  </si>
  <si>
    <t>31</t>
  </si>
  <si>
    <t>733223301</t>
  </si>
  <si>
    <t>Potrubí měděné tvrdé spojované lisováním D 15x1 mm</t>
  </si>
  <si>
    <t>62</t>
  </si>
  <si>
    <t>733223302</t>
  </si>
  <si>
    <t>Potrubí měděné tvrdé spojované lisováním D 18x1 mm</t>
  </si>
  <si>
    <t>64</t>
  </si>
  <si>
    <t>33</t>
  </si>
  <si>
    <t>733223303</t>
  </si>
  <si>
    <t>Potrubí měděné tvrdé spojované lisováním D 22x1 mm</t>
  </si>
  <si>
    <t>66</t>
  </si>
  <si>
    <t>733223304</t>
  </si>
  <si>
    <t>Potrubí měděné tvrdé spojované lisováním D 28x1,5 mm</t>
  </si>
  <si>
    <t>68</t>
  </si>
  <si>
    <t>35</t>
  </si>
  <si>
    <t>733223305</t>
  </si>
  <si>
    <t>Potrubí měděné tvrdé spojované lisováním D 35x1,5 mm</t>
  </si>
  <si>
    <t>70</t>
  </si>
  <si>
    <t>733223306</t>
  </si>
  <si>
    <t>Potrubí měděné tvrdé spojované lisováním D 42x1,5 mm</t>
  </si>
  <si>
    <t>72</t>
  </si>
  <si>
    <t>37</t>
  </si>
  <si>
    <t>733291101</t>
  </si>
  <si>
    <t>Zkouška těsnosti potrubí měděné D do 35x1,5</t>
  </si>
  <si>
    <t>74</t>
  </si>
  <si>
    <t>733291102</t>
  </si>
  <si>
    <t>Zkouška těsnosti potrubí měděné D přes 35x1,5 do 64x2</t>
  </si>
  <si>
    <t>76</t>
  </si>
  <si>
    <t>39</t>
  </si>
  <si>
    <t>733321214</t>
  </si>
  <si>
    <t>Potrubí plastové z PP-RCT spojované svařováním D 32x4,4 mm</t>
  </si>
  <si>
    <t>78</t>
  </si>
  <si>
    <t>733321216</t>
  </si>
  <si>
    <t>Potrubí plastové z PP-RCT spojované svařováním D 50x6,9 mm</t>
  </si>
  <si>
    <t>80</t>
  </si>
  <si>
    <t>41</t>
  </si>
  <si>
    <t>733321218</t>
  </si>
  <si>
    <t>Potrubí plastové z PP-RCT spojované svařováním D 75x8,4 mm</t>
  </si>
  <si>
    <t>82</t>
  </si>
  <si>
    <t>733391102</t>
  </si>
  <si>
    <t>Zkouška těsnosti potrubí plastové D přes 32x3 do 50x4,6</t>
  </si>
  <si>
    <t>84</t>
  </si>
  <si>
    <t>43</t>
  </si>
  <si>
    <t>733391103</t>
  </si>
  <si>
    <t>Zkouška těsnosti potrubí plastové D přes 50x4,6 do 75x6,8</t>
  </si>
  <si>
    <t>86</t>
  </si>
  <si>
    <t>733391104</t>
  </si>
  <si>
    <t>Zkouška těsnosti potrubí plastové D přes 75x6,8 do 90x8,2</t>
  </si>
  <si>
    <t>88</t>
  </si>
  <si>
    <t>45</t>
  </si>
  <si>
    <t>733890803</t>
  </si>
  <si>
    <t>Přemístění potrubí demontovaného vodorovně do 100 m v objektech v přes 6 do 24 m</t>
  </si>
  <si>
    <t>t</t>
  </si>
  <si>
    <t>90</t>
  </si>
  <si>
    <t>998733202</t>
  </si>
  <si>
    <t>Přesun hmot procentní pro rozvody potrubí v objektech v přes 6 do 12 m</t>
  </si>
  <si>
    <t>92</t>
  </si>
  <si>
    <t>734</t>
  </si>
  <si>
    <t>Ústřední vytápění - armatury</t>
  </si>
  <si>
    <t>47</t>
  </si>
  <si>
    <t>734109413</t>
  </si>
  <si>
    <t>Montáž armatury přírubové se třemi přírubami PN 16 DN 40</t>
  </si>
  <si>
    <t>94</t>
  </si>
  <si>
    <t>734109R01</t>
  </si>
  <si>
    <t>Trojcestný ventil přírubový, DN40, kvs=20, R=11kPa, servopohon 230V, 3-bodové řízení</t>
  </si>
  <si>
    <t>96</t>
  </si>
  <si>
    <t>49</t>
  </si>
  <si>
    <t>734211127</t>
  </si>
  <si>
    <t>Ventil závitový odvzdušňovací G 1/2 PN 14 do 120°C automatický se zpětnou klapkou</t>
  </si>
  <si>
    <t>98</t>
  </si>
  <si>
    <t>734220102</t>
  </si>
  <si>
    <t>Ventil závitový regulační přímý G 1 PN 20 do 100°C vyvažovací</t>
  </si>
  <si>
    <t>100</t>
  </si>
  <si>
    <t>51</t>
  </si>
  <si>
    <t>734220103</t>
  </si>
  <si>
    <t>Ventil závitový regulační přímý G 5/4 PN 20 do 100°C vyvažovací</t>
  </si>
  <si>
    <t>102</t>
  </si>
  <si>
    <t>734220R01</t>
  </si>
  <si>
    <t>Regulátor diferenčního tlaku, vč. kapiláry a ventilu pro její napojení G 1 PN 20 do 100°C</t>
  </si>
  <si>
    <t>104</t>
  </si>
  <si>
    <t>53</t>
  </si>
  <si>
    <t>734220R02</t>
  </si>
  <si>
    <t>Regulátor diferenčního tlaku, vč. kapiláry a ventilu pro její napojení G 5/4 PN 20 do 100°C</t>
  </si>
  <si>
    <t>106</t>
  </si>
  <si>
    <t>734221682</t>
  </si>
  <si>
    <t>Termostatická hlavice kapalinová PN 10 do 110°C otopných těles VK</t>
  </si>
  <si>
    <t>108</t>
  </si>
  <si>
    <t>55</t>
  </si>
  <si>
    <t>734251212</t>
  </si>
  <si>
    <t>Ventil závitový pojistný G 3/4 provozní tlak 8 barů</t>
  </si>
  <si>
    <t>110</t>
  </si>
  <si>
    <t>734261402</t>
  </si>
  <si>
    <t>Armatura připojovací rohová G 1/2x18 PN 10 do 110°C radiátorů typu VK</t>
  </si>
  <si>
    <t>112</t>
  </si>
  <si>
    <t>57</t>
  </si>
  <si>
    <t>734291123</t>
  </si>
  <si>
    <t>Kohout plnící a vypouštěcí G 1/2 PN 10 do 90°C závitový</t>
  </si>
  <si>
    <t>114</t>
  </si>
  <si>
    <t>734291124</t>
  </si>
  <si>
    <t>Kohout plnící a vypouštěcí G 3/4 PN 10 do 90°C závitový</t>
  </si>
  <si>
    <t>116</t>
  </si>
  <si>
    <t>59</t>
  </si>
  <si>
    <t>734292813</t>
  </si>
  <si>
    <t>Kohout kulový přímý G 1/2 PN 42 do 185°C plnoprůtokový vnitřní závit těžká řada</t>
  </si>
  <si>
    <t>118</t>
  </si>
  <si>
    <t>734292815</t>
  </si>
  <si>
    <t>Kohout kulový přímý G 1 PN 42 do 185°C plnoprůtokový vnitřní závit těžká řada</t>
  </si>
  <si>
    <t>120</t>
  </si>
  <si>
    <t>61</t>
  </si>
  <si>
    <t>734292817</t>
  </si>
  <si>
    <t>Kohout kulový přímý G 1 1/2 PN 42 do 185°C plnoprůtokový vnitřní závit těžká řada</t>
  </si>
  <si>
    <t>122</t>
  </si>
  <si>
    <t>998734202</t>
  </si>
  <si>
    <t>Přesun hmot procentní pro armatury v objektech v přes 6 do 12 m</t>
  </si>
  <si>
    <t>124</t>
  </si>
  <si>
    <t>735</t>
  </si>
  <si>
    <t>Ústřední vytápění - otopná tělesa</t>
  </si>
  <si>
    <t>63</t>
  </si>
  <si>
    <t>735152271</t>
  </si>
  <si>
    <t>Otopné těleso panelové VK jednodeskové 1 přídavná přestupní plocha výška/délka 600/400 mm výkon 401 W</t>
  </si>
  <si>
    <t>126</t>
  </si>
  <si>
    <t>735152273</t>
  </si>
  <si>
    <t>Otopné těleso panelové VK jednodeskové 1 přídavná přestupní plocha výška/délka 600/600 mm výkon 601 W</t>
  </si>
  <si>
    <t>128</t>
  </si>
  <si>
    <t>65</t>
  </si>
  <si>
    <t>735152275</t>
  </si>
  <si>
    <t>Otopné těleso panelové VK jednodeskové 1 přídavná přestupní plocha výška/délka 600/800 mm výkon 802 W</t>
  </si>
  <si>
    <t>130</t>
  </si>
  <si>
    <t>735152277</t>
  </si>
  <si>
    <t>Otopné těleso panel VK jednodeskové 1 přídavná přestupní plocha výška/délka 600/1000 mm výkon 1002 W</t>
  </si>
  <si>
    <t>132</t>
  </si>
  <si>
    <t>67</t>
  </si>
  <si>
    <t>735152519</t>
  </si>
  <si>
    <t>Otopné těleso panelové VK dvoudeskové 2 přídavné přestupní plochy výška/délka 300/1200 mm výkon 1159 W</t>
  </si>
  <si>
    <t>134</t>
  </si>
  <si>
    <t>735152520</t>
  </si>
  <si>
    <t>Otopné těleso panelové VK dvoudeskové 2 přídavné přestupní plochy výška/délka 300/1400 mm výkon 1352 W</t>
  </si>
  <si>
    <t>136</t>
  </si>
  <si>
    <t>69</t>
  </si>
  <si>
    <t>735152521</t>
  </si>
  <si>
    <t>Otopné těleso panelové VK dvoudeskové 2 přídavné přestupní plochy výška/délka 300/1600 mm výkon 1546 W</t>
  </si>
  <si>
    <t>138</t>
  </si>
  <si>
    <t>735152522</t>
  </si>
  <si>
    <t>Otopné těleso panelové VK dvoudeskové 2 přídavné přestupní plochy výška/délka 300/1800 mm výkon 1739 W</t>
  </si>
  <si>
    <t>140</t>
  </si>
  <si>
    <t>71</t>
  </si>
  <si>
    <t>735152523</t>
  </si>
  <si>
    <t>Otopné těleso panelové VK dvoudeskové 2 přídavné přestupní plochy výška/délka 300/2000 mm výkon 1932 W</t>
  </si>
  <si>
    <t>142</t>
  </si>
  <si>
    <t>735152579</t>
  </si>
  <si>
    <t>Otopné těleso panelové VK dvoudeskové 2 přídavné přestupní plochy výška/délka 600/1200 mm výkon 2015 W</t>
  </si>
  <si>
    <t>144</t>
  </si>
  <si>
    <t>73</t>
  </si>
  <si>
    <t>735152580</t>
  </si>
  <si>
    <t>Otopné těleso panelové VK dvoudeskové 2 přídavné přestupní plochy výška/délka 600/1400 mm výkon 2351 W</t>
  </si>
  <si>
    <t>146</t>
  </si>
  <si>
    <t>735152582</t>
  </si>
  <si>
    <t>Otopné těleso panelové VK dvoudeskové 2 přídavné přestupní plochy výška/délka 600/1800 mm výkon 3022 W</t>
  </si>
  <si>
    <t>148</t>
  </si>
  <si>
    <t>75</t>
  </si>
  <si>
    <t>735152680</t>
  </si>
  <si>
    <t>Otopné těleso panelové VK třídeskové 3 přídavné přestupní plochy výška/délka 600/1400 mm výkon 3368 W</t>
  </si>
  <si>
    <t>150</t>
  </si>
  <si>
    <t>998735202</t>
  </si>
  <si>
    <t>Přesun hmot procentní pro otopná tělesa v objektech v přes 6 do 12 m</t>
  </si>
  <si>
    <t>152</t>
  </si>
  <si>
    <t>763</t>
  </si>
  <si>
    <t>Konstrukce suché výstavby</t>
  </si>
  <si>
    <t>77</t>
  </si>
  <si>
    <t>763121415</t>
  </si>
  <si>
    <t>SDK stěna předsazená tl 112,5 mm profil CW+UW 100 deska 1xA 12,5 bez izolace EI 15</t>
  </si>
  <si>
    <t>m2</t>
  </si>
  <si>
    <t>154</t>
  </si>
  <si>
    <t>763121811</t>
  </si>
  <si>
    <t>Demontáž SDK předsazené/šachtové stěny s jednoduchou nosnou kcí opláštění jednoduché</t>
  </si>
  <si>
    <t>156</t>
  </si>
  <si>
    <t>79</t>
  </si>
  <si>
    <t>763711R00</t>
  </si>
  <si>
    <t>Demontáž lamino obložení sloupu</t>
  </si>
  <si>
    <t>158</t>
  </si>
  <si>
    <t>763711R10</t>
  </si>
  <si>
    <t>Montáž lamino obložení sloupu</t>
  </si>
  <si>
    <t>160</t>
  </si>
  <si>
    <t>81</t>
  </si>
  <si>
    <t>998763401</t>
  </si>
  <si>
    <t>Přesun hmot procentní pro sádrokartonové konstrukce v objektech v do 6 m</t>
  </si>
  <si>
    <t>162</t>
  </si>
  <si>
    <t>767</t>
  </si>
  <si>
    <t>Konstrukce zámečnické</t>
  </si>
  <si>
    <t>767995102</t>
  </si>
  <si>
    <t>Montáž atypických zámečnických konstrukcí hmotnosti přes 1 do 3 kg</t>
  </si>
  <si>
    <t>kg</t>
  </si>
  <si>
    <t>164</t>
  </si>
  <si>
    <t>83</t>
  </si>
  <si>
    <t>767995R01</t>
  </si>
  <si>
    <t>Typová kluzná uložení DN32 - 80, pevný bod</t>
  </si>
  <si>
    <t>166</t>
  </si>
  <si>
    <t>998767202</t>
  </si>
  <si>
    <t>Přesun hmot procentní pro zámečnické konstrukce v objektech v přes 6 do 12 m</t>
  </si>
  <si>
    <t>168</t>
  </si>
  <si>
    <t>783</t>
  </si>
  <si>
    <t>Dokončovací práce - nátěry</t>
  </si>
  <si>
    <t>85</t>
  </si>
  <si>
    <t>783614551</t>
  </si>
  <si>
    <t>Základní jednonásobný syntetický nátěr potrubí DN do 50 mm</t>
  </si>
  <si>
    <t>170</t>
  </si>
  <si>
    <t>783614561</t>
  </si>
  <si>
    <t>Základní jednonásobný syntetický nátěr potrubí přes DN 50 do DN 100 mm</t>
  </si>
  <si>
    <t>172</t>
  </si>
  <si>
    <t>HZS</t>
  </si>
  <si>
    <t>Hodinové zúčtovací sazby</t>
  </si>
  <si>
    <t>HZS2491</t>
  </si>
  <si>
    <t>Hodinová zúčtovací sazba dělník zednických výpomocí</t>
  </si>
  <si>
    <t>hod</t>
  </si>
  <si>
    <t>262144</t>
  </si>
  <si>
    <t>176</t>
  </si>
  <si>
    <t>VRN1</t>
  </si>
  <si>
    <t>Průzkumné, geodetické a projektové práce</t>
  </si>
  <si>
    <t>89</t>
  </si>
  <si>
    <t>013254000</t>
  </si>
  <si>
    <t>Dokumentace skutečného provedení stavby</t>
  </si>
  <si>
    <t>178</t>
  </si>
  <si>
    <t>VRN4</t>
  </si>
  <si>
    <t>Inženýrská činnost</t>
  </si>
  <si>
    <t>043114R03</t>
  </si>
  <si>
    <t>Zkoušky topné, zaregulování, uvedení do provozu</t>
  </si>
  <si>
    <t>180</t>
  </si>
  <si>
    <t>91</t>
  </si>
  <si>
    <t>043114R10</t>
  </si>
  <si>
    <t>Odpojení kabelů čerpadel a 3 cest.ventilů</t>
  </si>
  <si>
    <t>182</t>
  </si>
  <si>
    <t>043114R11</t>
  </si>
  <si>
    <t>Kabelové zapojení nových čerpadel a 3 cest. ventilů</t>
  </si>
  <si>
    <t>184</t>
  </si>
  <si>
    <t>93</t>
  </si>
  <si>
    <t>043114R12</t>
  </si>
  <si>
    <t>Zaregulování nových čerpadel a 3 cest. ventilů v rámci MaR</t>
  </si>
  <si>
    <t>186</t>
  </si>
  <si>
    <t>VRN9</t>
  </si>
  <si>
    <t>091003R01</t>
  </si>
  <si>
    <t>Odvoz a likvidace odpadu</t>
  </si>
  <si>
    <t>188</t>
  </si>
  <si>
    <t>95</t>
  </si>
  <si>
    <t>091003R02</t>
  </si>
  <si>
    <t>Provedení oprav stavebních konstrukcí po případném poškození při montáži, nátěry, malby</t>
  </si>
  <si>
    <t>190</t>
  </si>
  <si>
    <t>02 (1) - ES-MaR_samostatně položkově</t>
  </si>
  <si>
    <t xml:space="preserve">D1 - Rozvaděč  RK pro kotelnu</t>
  </si>
  <si>
    <t xml:space="preserve">    D2 - Jištění, spínání</t>
  </si>
  <si>
    <t xml:space="preserve">    D3 - Ovladače , signálky</t>
  </si>
  <si>
    <t xml:space="preserve">    D4 - Havarijní okruhy 131..141</t>
  </si>
  <si>
    <t xml:space="preserve">    D5 - Pojistky, svorky , vývody </t>
  </si>
  <si>
    <t xml:space="preserve">D6 - Regulační systém Desigo 4 </t>
  </si>
  <si>
    <t>D7 - HW celkem</t>
  </si>
  <si>
    <t>D8 - Polní instrumentace</t>
  </si>
  <si>
    <t xml:space="preserve">    D9 - Přístroje zabezpečovacích okruhů </t>
  </si>
  <si>
    <t>D10 - Montážní materiál</t>
  </si>
  <si>
    <t xml:space="preserve">D11 - Ostatní </t>
  </si>
  <si>
    <t>D1</t>
  </si>
  <si>
    <t xml:space="preserve">Rozvaděč  RK pro kotelnu</t>
  </si>
  <si>
    <t>Pol1</t>
  </si>
  <si>
    <t>Oceloplechový skříňový rozvaděč 800x2000x300mm (š x v x h)</t>
  </si>
  <si>
    <t>ks</t>
  </si>
  <si>
    <t>P</t>
  </si>
  <si>
    <t xml:space="preserve">Poznámka k položce:_x000d_
IP 55/20, vývody spodem/horem, 3N+PE ~ 50Hz,400V  TN-C-S</t>
  </si>
  <si>
    <t>Pol2</t>
  </si>
  <si>
    <t>výstupní mřížka 245x245mm, IP54</t>
  </si>
  <si>
    <t>D2</t>
  </si>
  <si>
    <t>Jištění, spínání</t>
  </si>
  <si>
    <t>Pol3</t>
  </si>
  <si>
    <t>vačkový spínač 3x32A/400VAC, červená šipka na žlutém</t>
  </si>
  <si>
    <t>Pol4</t>
  </si>
  <si>
    <t xml:space="preserve">3-pól- jistič, 32A,400V~  char. B</t>
  </si>
  <si>
    <t>Poznámka k položce:_x000d_
OEZ</t>
  </si>
  <si>
    <t>Pol5</t>
  </si>
  <si>
    <t xml:space="preserve">3-pól- jistič, 25A,400V~  char. B</t>
  </si>
  <si>
    <t>Pol6</t>
  </si>
  <si>
    <t xml:space="preserve">3-pól- jistič, 16A,400V~  char. B</t>
  </si>
  <si>
    <t>Pol7</t>
  </si>
  <si>
    <t xml:space="preserve">1-pól- jistič, 20A,250V~  char. B</t>
  </si>
  <si>
    <t>Pol8</t>
  </si>
  <si>
    <t xml:space="preserve">1-pól- jistič, 10A,250V~  char. B</t>
  </si>
  <si>
    <t>Pol9</t>
  </si>
  <si>
    <t xml:space="preserve">1-pól- jistič, 6A,250V~  char. B</t>
  </si>
  <si>
    <t>Pol10</t>
  </si>
  <si>
    <t xml:space="preserve">2-pól- jistič, 6A,250V~  char. B</t>
  </si>
  <si>
    <t>Pol11</t>
  </si>
  <si>
    <t>Pol12</t>
  </si>
  <si>
    <t xml:space="preserve">1-pól- jistič, 4A,250V~  char. B</t>
  </si>
  <si>
    <t>Pol13</t>
  </si>
  <si>
    <t xml:space="preserve">1-pól- jistič, 2A,250V~  char. B</t>
  </si>
  <si>
    <t>Pol14</t>
  </si>
  <si>
    <t>jistič motorový 3-pólový 1,6-2,5A/400Vac</t>
  </si>
  <si>
    <t>Pol15</t>
  </si>
  <si>
    <t>jistič motorový 3-pólový 1-1,6A/400Vac</t>
  </si>
  <si>
    <t>Pol16</t>
  </si>
  <si>
    <t xml:space="preserve">Chránič s nadproud. Ochranou  16 A/230V, ch.B, Idn 30 mA, 1+N-pól, Icn 10 kA</t>
  </si>
  <si>
    <t>Pol17</t>
  </si>
  <si>
    <t>odpínač válcových pojistek 14x51mm, 3-pól. do 63A/400V</t>
  </si>
  <si>
    <t>Pol18</t>
  </si>
  <si>
    <t>pojistka válcová 14x51mm, 50A, ch. gG</t>
  </si>
  <si>
    <t>Pol19</t>
  </si>
  <si>
    <t>trojpólový varistorový svodič přepětí tř. T2, ro systém TN-C</t>
  </si>
  <si>
    <t>Pol20</t>
  </si>
  <si>
    <t>přepěťová ochrana tř. 3, 16A</t>
  </si>
  <si>
    <t>Poznámka k položce:_x000d_
Saltek</t>
  </si>
  <si>
    <t>Pol21</t>
  </si>
  <si>
    <t>jednofázová. zásuvka na lištu 10A/230VAC</t>
  </si>
  <si>
    <t>Pol22</t>
  </si>
  <si>
    <t>světlo do rozvaděče se senzorem, LED 6W/230Vac</t>
  </si>
  <si>
    <t>Pol24</t>
  </si>
  <si>
    <t>3-pólový stykač Mini, 4 kW, 9 A, 1Z, cívka 24 VAC</t>
  </si>
  <si>
    <t>Poznámka k položce:_x000d_
Schrack</t>
  </si>
  <si>
    <t>Pol25</t>
  </si>
  <si>
    <t>3-pólový stykač Mini, 4 kW, 9 A, 1Z, cívka 230VAC</t>
  </si>
  <si>
    <t>Pol26</t>
  </si>
  <si>
    <t>relé pomocné 2P 8A/230V, cívka 230Vac vč. patice</t>
  </si>
  <si>
    <t>D3</t>
  </si>
  <si>
    <t>Ovladače , signálky</t>
  </si>
  <si>
    <t>Pol27</t>
  </si>
  <si>
    <t xml:space="preserve">ovladač otočný, černá hlavice, spínací jednotka 1Z, řazení spínání 1/0,  dvě pevé polohy</t>
  </si>
  <si>
    <t>Poznámka k položce:_x000d_
Schneider</t>
  </si>
  <si>
    <t>Pol28</t>
  </si>
  <si>
    <t>ovladač otočný, černá hlavice, spínací jednotka 2Z, řazení spínání 1/1, tři pevné polohy</t>
  </si>
  <si>
    <t>Pol29</t>
  </si>
  <si>
    <t>spínací jednotka 1/0</t>
  </si>
  <si>
    <t>D4</t>
  </si>
  <si>
    <t>Havarijní okruhy 131..141</t>
  </si>
  <si>
    <t>Pol30</t>
  </si>
  <si>
    <t>relé pomocné 2P 6A/230Vac, cívka 24 Vac, vč. patice</t>
  </si>
  <si>
    <t>Pol31</t>
  </si>
  <si>
    <t>modrá hlaviče, stiskací s návratem</t>
  </si>
  <si>
    <t>Pol32</t>
  </si>
  <si>
    <t>spojovací díl</t>
  </si>
  <si>
    <t>Pol33</t>
  </si>
  <si>
    <t>indikační svítilo žluté, 24Vdc</t>
  </si>
  <si>
    <t>Poznámka k položce:_x000d_
Eleco</t>
  </si>
  <si>
    <t>Pol34</t>
  </si>
  <si>
    <t>ovladač otočný, černý, jednotka 2Z, spínání 1/1, tři pevné polohy</t>
  </si>
  <si>
    <t>Pol36</t>
  </si>
  <si>
    <t>trafo bezpečnostní 230VAC/24Vac, 150AV</t>
  </si>
  <si>
    <t>Pol37</t>
  </si>
  <si>
    <t>trafo bezpečnostní 230VAC/24Vac, 250AV</t>
  </si>
  <si>
    <t>D5</t>
  </si>
  <si>
    <t xml:space="preserve">Pojistky, svorky , vývody </t>
  </si>
  <si>
    <t>Pol38</t>
  </si>
  <si>
    <t>pojistková svorka</t>
  </si>
  <si>
    <t>Pol39</t>
  </si>
  <si>
    <t>pojistka trubičková, pomalá</t>
  </si>
  <si>
    <t>Pol40</t>
  </si>
  <si>
    <t>pojistka trubičková</t>
  </si>
  <si>
    <t>Pol41</t>
  </si>
  <si>
    <t>jednožil. vodič 300/500V</t>
  </si>
  <si>
    <t>Pol42</t>
  </si>
  <si>
    <t>Pol43</t>
  </si>
  <si>
    <t>Pol44</t>
  </si>
  <si>
    <t>Pol45</t>
  </si>
  <si>
    <t>Pol46</t>
  </si>
  <si>
    <t>řadová svorka</t>
  </si>
  <si>
    <t>Poznámka k položce:_x000d_
BD Běčov</t>
  </si>
  <si>
    <t>Pol47</t>
  </si>
  <si>
    <t>Pol48</t>
  </si>
  <si>
    <t>Pol49</t>
  </si>
  <si>
    <t>můstek N, 15x16mm2</t>
  </si>
  <si>
    <t>Pol50</t>
  </si>
  <si>
    <t>můstek PE, 15x16mm2</t>
  </si>
  <si>
    <t>Pol51</t>
  </si>
  <si>
    <t>kabelová vývodka P11</t>
  </si>
  <si>
    <t>Pol52</t>
  </si>
  <si>
    <t>kabelová vývodka P13,5</t>
  </si>
  <si>
    <t>Pol53</t>
  </si>
  <si>
    <t>ostatní mat. (žlaby, pásky..)</t>
  </si>
  <si>
    <t>sada</t>
  </si>
  <si>
    <t>Pol54</t>
  </si>
  <si>
    <t>výroba rozvaděče</t>
  </si>
  <si>
    <t>h</t>
  </si>
  <si>
    <t>D6</t>
  </si>
  <si>
    <t xml:space="preserve">Regulační systém Desigo 4 </t>
  </si>
  <si>
    <t>Pol55</t>
  </si>
  <si>
    <t xml:space="preserve">Procesní podstanice 200 I/O, Modulová sběrnice, porty USB Host, Ethernet  protokol BACnet/LonTalk</t>
  </si>
  <si>
    <t>Pol56</t>
  </si>
  <si>
    <t>Napájecí modul 1,2 A,</t>
  </si>
  <si>
    <t>Pol57</t>
  </si>
  <si>
    <t>Sběrnicový modul,</t>
  </si>
  <si>
    <t>Pol58</t>
  </si>
  <si>
    <t>modul, 8 univerzálních I/O bodů, jednotlivě konfigurovatelných jako – Digitální vstupy : stavové kontakty, pulsy nebo čítač – Analogové vstupy : čidla, 0..10V – Analogové výstupy : 0..10V - LG-Ni 1000 Ω, Pt 1000…</t>
  </si>
  <si>
    <t>Pol59</t>
  </si>
  <si>
    <t>Modul digitálních vstupů,16x NPN transistorových výstupů 24Vdc</t>
  </si>
  <si>
    <t>Pol60</t>
  </si>
  <si>
    <t>Modul digitálních vstupů,8x NPN transistorových výstupů 24Vdc</t>
  </si>
  <si>
    <t>Pol61</t>
  </si>
  <si>
    <t>6 reléových výstupů, jednotlivě konfigurovatelných jako: – trvalé kontakty nebo pulsy, 1 … 3-stupňové – 3-polohový řídící výstup s řízením zdvihu</t>
  </si>
  <si>
    <t>Pol62</t>
  </si>
  <si>
    <t>Operátorský panel 7", napájení 24 Vac ±20% (SELV / PELV), 29W, RJ45/protokol BACnet over UDP/IP</t>
  </si>
  <si>
    <t>Pol63</t>
  </si>
  <si>
    <t>Switch 5 portů 1000Base-T</t>
  </si>
  <si>
    <t>D7</t>
  </si>
  <si>
    <t>HW celkem</t>
  </si>
  <si>
    <t>Pol64</t>
  </si>
  <si>
    <t>vývojové prostředí pro OPLC</t>
  </si>
  <si>
    <t>Pol65</t>
  </si>
  <si>
    <t>vytvoření aplikačního SW pro PLC</t>
  </si>
  <si>
    <t>Pol66</t>
  </si>
  <si>
    <t>Oživení, zprovoznění</t>
  </si>
  <si>
    <t>Pol67</t>
  </si>
  <si>
    <t>zajištění vzdáleného přístupu na dispečink</t>
  </si>
  <si>
    <t>Pol68</t>
  </si>
  <si>
    <t>intergace technol. kotelny do SCADA systému dispečinku</t>
  </si>
  <si>
    <t>D8</t>
  </si>
  <si>
    <t>Polní instrumentace</t>
  </si>
  <si>
    <t>Pol69</t>
  </si>
  <si>
    <t>snímač teploty kabelový LG-Ni1000, -30-130°C, l=2m,D=6mm</t>
  </si>
  <si>
    <t>Poznámka k položce:_x000d_
Siemens</t>
  </si>
  <si>
    <t>Pol70</t>
  </si>
  <si>
    <t>jímka ochranná, l=160mm, závit G1/2", vnitřní průměr D=7mm</t>
  </si>
  <si>
    <t>Pol71</t>
  </si>
  <si>
    <t xml:space="preserve">snímač teploty LG-Ni1000, -30-130°C, provedení se stonkem 100mm, jímka G1/2",  PN16</t>
  </si>
  <si>
    <t>Pol72</t>
  </si>
  <si>
    <t>prostorové teplotní čidlo LG-Ni1000</t>
  </si>
  <si>
    <t>Pol73</t>
  </si>
  <si>
    <t>Snímač tlaku 0-6Bar/0-10V, připojení G1/4"</t>
  </si>
  <si>
    <t>Pol74</t>
  </si>
  <si>
    <t>Adaptér vnitřní závit G1/4"/vnější G1/2"</t>
  </si>
  <si>
    <t>Pol75</t>
  </si>
  <si>
    <t>kohout tlakoměrový, G1/2"</t>
  </si>
  <si>
    <t>Pol76</t>
  </si>
  <si>
    <t>1 780 067, tlakoměrová smyčka, uhlíková ocel</t>
  </si>
  <si>
    <t>Pol77</t>
  </si>
  <si>
    <t>diferenční manostat 20 - 200Pa vč. příslušenství do VZT potrubí</t>
  </si>
  <si>
    <t>D9</t>
  </si>
  <si>
    <t xml:space="preserve">Přístroje zabezpečovacích okruhů </t>
  </si>
  <si>
    <t>Pol78</t>
  </si>
  <si>
    <t>Schneider, havarijní tlačítko, hřibová hlavice, 1/1</t>
  </si>
  <si>
    <t>Pol79</t>
  </si>
  <si>
    <t>vodivostní snímač, pro jednu hladinu na lištu DIN,</t>
  </si>
  <si>
    <t>174</t>
  </si>
  <si>
    <t>Pol80</t>
  </si>
  <si>
    <t>závěsná, bez kabelu</t>
  </si>
  <si>
    <t>87</t>
  </si>
  <si>
    <t>Pol81</t>
  </si>
  <si>
    <t>regulátor tlaku vlnovcový, -0,2-7,5Bar, vč. redukce G1/4/M20x1,5</t>
  </si>
  <si>
    <t>Pol82</t>
  </si>
  <si>
    <t>prostorový termostat IP54, o.č. 060L117166, 0-40°C</t>
  </si>
  <si>
    <t>Pol83</t>
  </si>
  <si>
    <t xml:space="preserve">kapilárový termostat IP33, 30-90°C, o.č. 060L118466,                        vč. jímky G1/2"</t>
  </si>
  <si>
    <t>Pol84</t>
  </si>
  <si>
    <t>detektor plynu, kalibrace na zemní plyn</t>
  </si>
  <si>
    <t>Pol85</t>
  </si>
  <si>
    <t>detektor plynu, kalibrace CO</t>
  </si>
  <si>
    <t>Pol86</t>
  </si>
  <si>
    <t>napájecí zdroj pro detektory řady GA, GC a GIx. 12V=/0,8A</t>
  </si>
  <si>
    <t>D10</t>
  </si>
  <si>
    <t>Montážní materiál</t>
  </si>
  <si>
    <t>Pol87</t>
  </si>
  <si>
    <t>zásuvka PRAKTIK, 16A/230Vac, IP44</t>
  </si>
  <si>
    <t>Poznámka k položce:_x000d_
ABB</t>
  </si>
  <si>
    <t>Pol88</t>
  </si>
  <si>
    <t>krabicová rozvodka IP44</t>
  </si>
  <si>
    <t>192</t>
  </si>
  <si>
    <t>Pol89</t>
  </si>
  <si>
    <t xml:space="preserve">pancéřová elektroinst.plastov  trubka, 16/11,2mm</t>
  </si>
  <si>
    <t>194</t>
  </si>
  <si>
    <t>Pol90</t>
  </si>
  <si>
    <t>SUPERFLEX - trubka ohebná, D15,7/12,2, 750N</t>
  </si>
  <si>
    <t>196</t>
  </si>
  <si>
    <t>97</t>
  </si>
  <si>
    <t>Pol91</t>
  </si>
  <si>
    <t>SUPERFLEX - trubka ohebná, D21,2/16,3, 750N</t>
  </si>
  <si>
    <t>198</t>
  </si>
  <si>
    <t>Pol93</t>
  </si>
  <si>
    <t>kabelový žlab drátový š=100mm, el. pozinkovaná, l=2m</t>
  </si>
  <si>
    <t>202</t>
  </si>
  <si>
    <t>99</t>
  </si>
  <si>
    <t>Pol94</t>
  </si>
  <si>
    <t>spojka žlabu</t>
  </si>
  <si>
    <t>204</t>
  </si>
  <si>
    <t>Pol95</t>
  </si>
  <si>
    <t>spojka tvarovací</t>
  </si>
  <si>
    <t>206</t>
  </si>
  <si>
    <t>101</t>
  </si>
  <si>
    <t>Pol96</t>
  </si>
  <si>
    <t>spojka uzemňovací</t>
  </si>
  <si>
    <t>208</t>
  </si>
  <si>
    <t>Pol97</t>
  </si>
  <si>
    <t xml:space="preserve">držák kabelových žlabů na závitovou tyč,  el. pozink.</t>
  </si>
  <si>
    <t>210</t>
  </si>
  <si>
    <t>103</t>
  </si>
  <si>
    <t>Pol98</t>
  </si>
  <si>
    <t>boční držák žlabu na stěnu</t>
  </si>
  <si>
    <t>212</t>
  </si>
  <si>
    <t>Pol99</t>
  </si>
  <si>
    <t>závitová tyč M8/1 m</t>
  </si>
  <si>
    <t>214</t>
  </si>
  <si>
    <t>105</t>
  </si>
  <si>
    <t>Pol100</t>
  </si>
  <si>
    <t>kabel silový, izolace 1 kV</t>
  </si>
  <si>
    <t>216</t>
  </si>
  <si>
    <t>Pol101</t>
  </si>
  <si>
    <t>218</t>
  </si>
  <si>
    <t>107</t>
  </si>
  <si>
    <t>Pol102</t>
  </si>
  <si>
    <t>220</t>
  </si>
  <si>
    <t>Pol103</t>
  </si>
  <si>
    <t>222</t>
  </si>
  <si>
    <t>109</t>
  </si>
  <si>
    <t>Pol104</t>
  </si>
  <si>
    <t xml:space="preserve">šňůra , izolace PVC,  750V</t>
  </si>
  <si>
    <t>224</t>
  </si>
  <si>
    <t>Pol105</t>
  </si>
  <si>
    <t>kabel stíněný, izolace PVC 250V</t>
  </si>
  <si>
    <t>226</t>
  </si>
  <si>
    <t>111</t>
  </si>
  <si>
    <t>Pol106</t>
  </si>
  <si>
    <t>228</t>
  </si>
  <si>
    <t>Pol107</t>
  </si>
  <si>
    <t>kabel telekomunikační</t>
  </si>
  <si>
    <t>230</t>
  </si>
  <si>
    <t>113</t>
  </si>
  <si>
    <t>Pol108</t>
  </si>
  <si>
    <t>kabel sdělovací</t>
  </si>
  <si>
    <t>232</t>
  </si>
  <si>
    <t>Pol109</t>
  </si>
  <si>
    <t>kabel datový</t>
  </si>
  <si>
    <t>234</t>
  </si>
  <si>
    <t>115</t>
  </si>
  <si>
    <t>Pol110</t>
  </si>
  <si>
    <t>lanko na pospojování</t>
  </si>
  <si>
    <t>236</t>
  </si>
  <si>
    <t>Pol111</t>
  </si>
  <si>
    <t>238</t>
  </si>
  <si>
    <t>117</t>
  </si>
  <si>
    <t>Pol112</t>
  </si>
  <si>
    <t>svorka na potrubí Bernard vč. Cu pásky</t>
  </si>
  <si>
    <t>240</t>
  </si>
  <si>
    <t>Pol113</t>
  </si>
  <si>
    <t>drobný montážní materiál</t>
  </si>
  <si>
    <t>242</t>
  </si>
  <si>
    <t>D11</t>
  </si>
  <si>
    <t xml:space="preserve">Ostatní </t>
  </si>
  <si>
    <t>119</t>
  </si>
  <si>
    <t>Pol201</t>
  </si>
  <si>
    <t>Montážní práce</t>
  </si>
  <si>
    <t>-1239074489</t>
  </si>
  <si>
    <t>Pol202</t>
  </si>
  <si>
    <t>Demontážní práce, ekologická likvidace</t>
  </si>
  <si>
    <t>1335270995</t>
  </si>
  <si>
    <t>121</t>
  </si>
  <si>
    <t>Pol203</t>
  </si>
  <si>
    <t>78732196</t>
  </si>
  <si>
    <t>Pol204</t>
  </si>
  <si>
    <t>Zaškolení obsluhy</t>
  </si>
  <si>
    <t>-1057257585</t>
  </si>
  <si>
    <t>123</t>
  </si>
  <si>
    <t>Pol205</t>
  </si>
  <si>
    <t>Dokumentace skutečného provedení</t>
  </si>
  <si>
    <t>-1334584301</t>
  </si>
  <si>
    <t>Pol206</t>
  </si>
  <si>
    <t>Revize včetně revizní zprávy</t>
  </si>
  <si>
    <t>-2031185546</t>
  </si>
  <si>
    <t>125</t>
  </si>
  <si>
    <t>Pol207</t>
  </si>
  <si>
    <t>Doprava + ubytování</t>
  </si>
  <si>
    <t>-633565263</t>
  </si>
  <si>
    <t>02 - Stavební úpravy toalet hlavní budovy TF</t>
  </si>
  <si>
    <t>SO-01 - Stavební práce - budova I</t>
  </si>
  <si>
    <t>22794107</t>
  </si>
  <si>
    <t>ABCD studio s.r.o.</t>
  </si>
  <si>
    <t>CZ22794107</t>
  </si>
  <si>
    <t>HSV - Práce a dodávky HSV</t>
  </si>
  <si>
    <t xml:space="preserve">    11 - Přípravné a přidružené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</si>
  <si>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</si>
  <si>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</si>
  <si>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</si>
  <si>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</si>
  <si>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</si>
  <si>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</si>
  <si>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</si>
  <si>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</si>
  <si>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</si>
  <si>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</si>
  <si>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HSV</t>
  </si>
  <si>
    <t>Práce a dodávky HSV</t>
  </si>
  <si>
    <t>Přípravné a přidružené práce</t>
  </si>
  <si>
    <t>01001R01</t>
  </si>
  <si>
    <t>Vyklizení a vyčištění prostoru</t>
  </si>
  <si>
    <t>-386727038</t>
  </si>
  <si>
    <t>01001R02</t>
  </si>
  <si>
    <t>Vypískání inženýrských sítí, jejich vytyčení, ochrana, příp. odpojení</t>
  </si>
  <si>
    <t>-90991439</t>
  </si>
  <si>
    <t>01001R03</t>
  </si>
  <si>
    <t>Provedení ochranných opatření, ochrana zabudovaných konstrukcí, dopravních tras</t>
  </si>
  <si>
    <t>-725078618</t>
  </si>
  <si>
    <t>01001R04</t>
  </si>
  <si>
    <t>Předložení požadovaných vzorků materiálů a katalogových listů ostatních dodávaných prvků</t>
  </si>
  <si>
    <t>-234145178</t>
  </si>
  <si>
    <t>01001R05</t>
  </si>
  <si>
    <t>Provedení předepsaných sondážních prací, vyhodnocení</t>
  </si>
  <si>
    <t>-1117043117</t>
  </si>
  <si>
    <t>01001R06.1</t>
  </si>
  <si>
    <t>Přípomoce TZB - začišťování prostupů, rýh a drážek, požární ucpávky a dotěsnění konstrukcí dle požadavků PBŘ, prostupy konstrukcemi</t>
  </si>
  <si>
    <t>1592918027</t>
  </si>
  <si>
    <t>01001R07</t>
  </si>
  <si>
    <t>Demontáž a zpětná montáž drobných doplňků (zásobníky na mýdlo, papírové utěrky apod.) včetně kotevního materiálu</t>
  </si>
  <si>
    <t>1351381345</t>
  </si>
  <si>
    <t>Svislé a kompletní konstrukce</t>
  </si>
  <si>
    <t>342244101</t>
  </si>
  <si>
    <t>Příčka z cihel děrovaných do P10 na maltu M5 tloušťky 80 mm</t>
  </si>
  <si>
    <t>312166982</t>
  </si>
  <si>
    <t>VV</t>
  </si>
  <si>
    <t>1,54*3,28+1,54*3,29+2,08*3,29 "1PP</t>
  </si>
  <si>
    <t>342291121</t>
  </si>
  <si>
    <t>Ukotvení příček k cihelným konstrukcím plochými kotvami</t>
  </si>
  <si>
    <t>-116019416</t>
  </si>
  <si>
    <t>3,28*2+3,29*4</t>
  </si>
  <si>
    <t>Úpravy povrchů, podlahy a osazování výplní</t>
  </si>
  <si>
    <t>611325422</t>
  </si>
  <si>
    <t>Oprava vnitřní vápenocementové štukové omítky stropů v rozsahu plochy přes 10 do 30 %</t>
  </si>
  <si>
    <t>1913952989</t>
  </si>
  <si>
    <t>10,55+10,37 "1PP</t>
  </si>
  <si>
    <t>5,76+10,64+5,78+10,13 "1NP</t>
  </si>
  <si>
    <t>3,05+5,77+2,29+3,02+5,64 "2NP</t>
  </si>
  <si>
    <t>3,07+5,77+2,26+3,02+5,64 "3NP</t>
  </si>
  <si>
    <t>Součet</t>
  </si>
  <si>
    <t>6121251R1</t>
  </si>
  <si>
    <t>Vyplnění spár vápennou maltou vnitřních stěn ze sklobetonových tvárnic</t>
  </si>
  <si>
    <t>1426618416</t>
  </si>
  <si>
    <t>0,8*1*2*6</t>
  </si>
  <si>
    <t>612131102</t>
  </si>
  <si>
    <t>Cementový postřik vnitřních stěn nanášený síťovitě ručně</t>
  </si>
  <si>
    <t>1368754613</t>
  </si>
  <si>
    <t>612321121</t>
  </si>
  <si>
    <t>Vápenocementová omítka hladká jednovrstvá vnitřních stěn nanášená ručně</t>
  </si>
  <si>
    <t>-523583727</t>
  </si>
  <si>
    <t>(3,32+4,66+12,42-3,76)*2+(4,78+3,06+5,16+0,31+0,39+0,28+0,38+3,42+3,48+3,6+3,48-0,79-0,82-0,88-0,82+0,35*3)*2 "1NP pod obklad</t>
  </si>
  <si>
    <t>(1,76+3,54+7,52-0,95+0,42+3,58-0,93+0,35)*2+(3,62+1,56+3,495+0,435+0,49+3,75*2-0,945*2+0,35)*2+1,47*1,5 "2NP pod obklad</t>
  </si>
  <si>
    <t>(1,73+3,59+7,52+0,42+3,58-0,95-0,93+0,35)*2+(3,63+1,57+3,495+0,435+0,49+3,75*2-0,945*2+0,35)*2+1,46*1,5 "3NP pod obklad</t>
  </si>
  <si>
    <t>612321141</t>
  </si>
  <si>
    <t>Vápenocementová omítka štuková dvouvrstvá vnitřních stěn nanášená ručně</t>
  </si>
  <si>
    <t>1907070983</t>
  </si>
  <si>
    <t>1,54*3,28+1,54*3,29+2,08*3,29 "1PP příčky</t>
  </si>
  <si>
    <t>612321191</t>
  </si>
  <si>
    <t>Příplatek k vápenocementové omítce vnitřních stěn za každých dalších 5 mm tloušťky ručně</t>
  </si>
  <si>
    <t>366096010</t>
  </si>
  <si>
    <t>213,315+16,961</t>
  </si>
  <si>
    <t>612325422</t>
  </si>
  <si>
    <t>Oprava vnitřní vápenocementové štukové omítky stěn v rozsahu plochy přes 10 do 30 %</t>
  </si>
  <si>
    <t>1845644154</t>
  </si>
  <si>
    <t>13,44*3,28+13,3*3,29+6,32*3,29-0,8*1,97*4-1,315*0,85*4+(0,85*2+1,315)*0,21*4 "1PP</t>
  </si>
  <si>
    <t>-16,961 "odpočet nové zdivo</t>
  </si>
  <si>
    <t>Mezisoučet 1PP</t>
  </si>
  <si>
    <t>(9,72+9,42)*1,3+(9,86+9,68)*1,3+6,54*3,3+(3,76+0,79+0,82+0,88+0,82+1,33*6)*0,15+(3,76+1,33*3)*0,15</t>
  </si>
  <si>
    <t>-(0,8*1,97*3)-(1,33*0,85*4)+(0,85*2+1,33)*0,21*4-0,8*1*4</t>
  </si>
  <si>
    <t>Mezisoučet 1NP</t>
  </si>
  <si>
    <t>(7,06+7,7)*1,31+(6,04*3,31-1,47*1,5)+(7,18+7,615)*1,31+6,37*3,31+(0,93+1,27+1,42+1,08+2,04+0,945+0,945+1,34*2)*0,15+(0,93+1,42+2,04+1,34)*0,15</t>
  </si>
  <si>
    <t>-(0,8*1,97*4)-0,8*1*4-1,33*0,85*4+(0,85*2+1,33)*0,21*4</t>
  </si>
  <si>
    <t>Mezisoučet 2NP</t>
  </si>
  <si>
    <t>(7,08*1,36+7,7*1,46)+(6,02*3,35-1,46*1,5)+(7,2*1,36+7,59*1,46)+6,37*3,36+(0,93+1,27+1,42+1,08+2,04+0,945+0,945+1,34*2)*0,15+(0,93+1,42+2,04+1,34)*0,15</t>
  </si>
  <si>
    <t>Mezisoučet 3NP</t>
  </si>
  <si>
    <t>631312141</t>
  </si>
  <si>
    <t>Doplnění rýh v dosavadních mazaninách betonem prostým</t>
  </si>
  <si>
    <t>m3</t>
  </si>
  <si>
    <t>-1905488262</t>
  </si>
  <si>
    <t>(1,47*0,23+1,79*0,17)*0,12 "1PP, P/1.2</t>
  </si>
  <si>
    <t>0,1*0,12*3 "1-3NP, oprava u vpusti</t>
  </si>
  <si>
    <t>Ostatní konstrukce a práce, bourání</t>
  </si>
  <si>
    <t>949101111</t>
  </si>
  <si>
    <t>Lešení pomocné pro objekty pozemních staveb s lešeňovou podlahou v do 1,9 m zatížení do 150 kg/m2</t>
  </si>
  <si>
    <t>140336666</t>
  </si>
  <si>
    <t>89,14 "místnosti</t>
  </si>
  <si>
    <t>6,6*1*4 "chodby</t>
  </si>
  <si>
    <t>962031133</t>
  </si>
  <si>
    <t>Bourání příček nebo přizdívek z cihel pálených tl přes 100 do 150 mm</t>
  </si>
  <si>
    <t>-245414571</t>
  </si>
  <si>
    <t>(2,08+0,94)*3,29+0,6*0,2+(2,7*3,28-0,8*1,97) "1PP</t>
  </si>
  <si>
    <t>3,76*3,3+(0,79+0,82+0,88+0,82)*3,3+0,15*(3,3-2,15)*3 "1NP</t>
  </si>
  <si>
    <t>(0,93+0,95)*3,31+(0,945+0,945)*3,31+0,15*(3,31-2,15)*2 "2NP</t>
  </si>
  <si>
    <t>(0,93+0,95)*3,46+(0,945+0,945)*3,46+0,15*(3,46-2,15)*2 "3NP</t>
  </si>
  <si>
    <t>962032432</t>
  </si>
  <si>
    <t>Bourání zdiva z cihel pálených děrovaných nebo lehčených na MV nebo MVC přes 1 m3</t>
  </si>
  <si>
    <t>1588842932</t>
  </si>
  <si>
    <t>1,47*0,23*3,28 "1PP</t>
  </si>
  <si>
    <t>965046111</t>
  </si>
  <si>
    <t>Broušení stávajících betonových podlah úběr do 3 mm</t>
  </si>
  <si>
    <t>524286822</t>
  </si>
  <si>
    <t>88,7 "odstranění lepidla bourané dlažby</t>
  </si>
  <si>
    <t>968072455</t>
  </si>
  <si>
    <t>Vybourání kovových dveřních zárubní pl do 2 m2</t>
  </si>
  <si>
    <t>-834160052</t>
  </si>
  <si>
    <t>0,8*1,97*3 "1PP</t>
  </si>
  <si>
    <t>978059541</t>
  </si>
  <si>
    <t>Odsekání a odebrání obkladů stěn z vnitřních obkládaček plochy přes 1 m2</t>
  </si>
  <si>
    <t>-1803510828</t>
  </si>
  <si>
    <t>(3,44+8,7)*1,5+4,16*2 "1PP</t>
  </si>
  <si>
    <t>(3,32+4,66+12,42)*2+(4,78+3,06+5,16+0,31+0,39+0,28+0,38+3,42+3,48+3,6+3,48)*2 "1NP</t>
  </si>
  <si>
    <t>(1,76+3,54+7,52+0,42+3,58)*2+(3,62+1,56+3,495+0,435+0,49+3,75*2)*2 "2NP</t>
  </si>
  <si>
    <t>(1,73+3,59+7,52+0,42+3,58)*2+(3,63+1,57+3,495+0,435+0,49+3,75*2)*2 "3NP</t>
  </si>
  <si>
    <t>997</t>
  </si>
  <si>
    <t>Přesun sutě</t>
  </si>
  <si>
    <t>997013212</t>
  </si>
  <si>
    <t>Vnitrostaveništní doprava suti a vybouraných hmot pro budovy v přes 6 do 9 m ručně</t>
  </si>
  <si>
    <t>1323787919</t>
  </si>
  <si>
    <t>997013501</t>
  </si>
  <si>
    <t>Odvoz suti a vybouraných hmot na skládku nebo meziskládku do 1 km se složením</t>
  </si>
  <si>
    <t>-152382880</t>
  </si>
  <si>
    <t>997013509</t>
  </si>
  <si>
    <t>Příplatek k odvozu suti a vybouraných hmot na skládku ZKD 1 km přes 1 km</t>
  </si>
  <si>
    <t>-431178166</t>
  </si>
  <si>
    <t>41,333*14 'Přepočtené koeficientem množství</t>
  </si>
  <si>
    <t>997013871</t>
  </si>
  <si>
    <t>Poplatek za uložení stavebního odpadu na recyklační skládce (skládkovné) směsného stavebního a demoličního kód odpadu 17 09 04</t>
  </si>
  <si>
    <t>1419932136</t>
  </si>
  <si>
    <t>998</t>
  </si>
  <si>
    <t>Přesun hmot</t>
  </si>
  <si>
    <t>998018002</t>
  </si>
  <si>
    <t>Přesun hmot pro budovy ruční pro budovy v přes 6 do 12 m</t>
  </si>
  <si>
    <t>-360828451</t>
  </si>
  <si>
    <t>711</t>
  </si>
  <si>
    <t>Izolace proti vodě, vlhkosti a plynům</t>
  </si>
  <si>
    <t>711111001</t>
  </si>
  <si>
    <t>Provedení izolace proti zemní vlhkosti vodorovné za studena nátěrem penetračním</t>
  </si>
  <si>
    <t>-1562994245</t>
  </si>
  <si>
    <t>(1,47*0,23+1,79*0,17) "1PP, P/1.2</t>
  </si>
  <si>
    <t>11163150</t>
  </si>
  <si>
    <t>lak penetrační asfaltový</t>
  </si>
  <si>
    <t>693867791</t>
  </si>
  <si>
    <t>Poznámka k položce:_x000d_
Spotřeba 0,3-0,4kg/m2</t>
  </si>
  <si>
    <t>0,642*0,001 'Přepočtené koeficientem množství</t>
  </si>
  <si>
    <t>998711121</t>
  </si>
  <si>
    <t>Přesun hmot tonážní pro izolace proti vodě, vlhkosti a plynům ruční v objektech v do 6 m</t>
  </si>
  <si>
    <t>629172434</t>
  </si>
  <si>
    <t>763113349</t>
  </si>
  <si>
    <t>SDK příčka instalační tl 255 - 750 mm zdvojený profil CW+UW 100 desky 2xH2 12,5 s izolací EI 60 Rw do 54 dB</t>
  </si>
  <si>
    <t>-2122928107</t>
  </si>
  <si>
    <t>3,76*3,3 "1NP</t>
  </si>
  <si>
    <t>2,04*3,31 "2NP</t>
  </si>
  <si>
    <t>2,04*3,46 "3NP</t>
  </si>
  <si>
    <t>763164521</t>
  </si>
  <si>
    <t>SDK obklad kcí tvaru L š do 0,4 m desky 1xH2 12,5</t>
  </si>
  <si>
    <t>187400091</t>
  </si>
  <si>
    <t>1,28 "1NP obklad suchovodu</t>
  </si>
  <si>
    <t>763172324</t>
  </si>
  <si>
    <t>Montáž dvířek revizních jednoplášťových SDK kcí vel. 500x500 mm pro příčky a předsazené stěny</t>
  </si>
  <si>
    <t>1655875117</t>
  </si>
  <si>
    <t>3 "Z/06</t>
  </si>
  <si>
    <t>59030713</t>
  </si>
  <si>
    <t>dvířka revizní jednokřídlá s automatickým zámkem 500x500mm</t>
  </si>
  <si>
    <t>1079668938</t>
  </si>
  <si>
    <t>763411811</t>
  </si>
  <si>
    <t>Demontáž sanitárních příček z desek</t>
  </si>
  <si>
    <t>729918947</t>
  </si>
  <si>
    <t>(1,82+1,4*2-0,6*2)*2</t>
  </si>
  <si>
    <t>763411821</t>
  </si>
  <si>
    <t>Demontáž dveří sanitárních příček</t>
  </si>
  <si>
    <t>659434655</t>
  </si>
  <si>
    <t>998763332</t>
  </si>
  <si>
    <t>Přesun hmot tonážní pro konstrukce montované z desek ruční v objektech v přes 6 do 12 m</t>
  </si>
  <si>
    <t>690536735</t>
  </si>
  <si>
    <t>766</t>
  </si>
  <si>
    <t>Konstrukce truhlářské</t>
  </si>
  <si>
    <t>766491851</t>
  </si>
  <si>
    <t>Demontáž prahů dveří jednokřídlových</t>
  </si>
  <si>
    <t>606637791</t>
  </si>
  <si>
    <t>3 "1PP</t>
  </si>
  <si>
    <t>3 "1NP</t>
  </si>
  <si>
    <t>3 "2NP</t>
  </si>
  <si>
    <t>3 "3NP</t>
  </si>
  <si>
    <t>766660001</t>
  </si>
  <si>
    <t>Montáž dveřních křídel otvíravých jednokřídlových š do 0,8 m do ocelové zárubně</t>
  </si>
  <si>
    <t>697615529</t>
  </si>
  <si>
    <t>2+2+2 "D/02</t>
  </si>
  <si>
    <t>4+3+3 "D/03</t>
  </si>
  <si>
    <t>61162086</t>
  </si>
  <si>
    <t>dveře jednokřídlé dřevotřískové povrch laminátový plné 800x1970-2100mm</t>
  </si>
  <si>
    <t>1431149254</t>
  </si>
  <si>
    <t>61162084</t>
  </si>
  <si>
    <t>dveře jednokřídlé dřevotřískové povrch laminátový plné 600x1970-2100mm</t>
  </si>
  <si>
    <t>-1279177176</t>
  </si>
  <si>
    <t>54914610</t>
  </si>
  <si>
    <t>kování rozetové spodní pro dozický klíč</t>
  </si>
  <si>
    <t>1468260540</t>
  </si>
  <si>
    <t>54924017</t>
  </si>
  <si>
    <t>zámek zadlabací 8 BB L+P (72,90)</t>
  </si>
  <si>
    <t>CS ÚRS 2022 01</t>
  </si>
  <si>
    <t>-539886787</t>
  </si>
  <si>
    <t>54924019</t>
  </si>
  <si>
    <t>zámek zadlabací 8 WC L+P (72,90)</t>
  </si>
  <si>
    <t>-509170641</t>
  </si>
  <si>
    <t>766660171</t>
  </si>
  <si>
    <t>Montáž dveřních křídel otvíravých jednokřídlových š do 0,8 m do obložkové zárubně</t>
  </si>
  <si>
    <t>-358190955</t>
  </si>
  <si>
    <t>11,000 "D/01</t>
  </si>
  <si>
    <t>-34042480</t>
  </si>
  <si>
    <t>54914122</t>
  </si>
  <si>
    <t>kování bezpečnostní klika/klika RC4</t>
  </si>
  <si>
    <t>-1286063387</t>
  </si>
  <si>
    <t>766660716</t>
  </si>
  <si>
    <t>Montáž samozavírače na dřevěnou zárubeň a dveřní křídlo</t>
  </si>
  <si>
    <t>-1417804473</t>
  </si>
  <si>
    <t>11 "D/01</t>
  </si>
  <si>
    <t>54917250</t>
  </si>
  <si>
    <t>samozavírač dveří hydraulický</t>
  </si>
  <si>
    <t>-953539792</t>
  </si>
  <si>
    <t>766681811</t>
  </si>
  <si>
    <t>Demontáž dveřních obložkových dřevěných zárubní plochy do 2 m2 k opětovnému použití</t>
  </si>
  <si>
    <t>-861721966</t>
  </si>
  <si>
    <t>0,8*1,97*3 "1NP</t>
  </si>
  <si>
    <t>0,8*1,97*3 "2NP</t>
  </si>
  <si>
    <t>0,8*1,97*3 "3NP</t>
  </si>
  <si>
    <t>766682112</t>
  </si>
  <si>
    <t>Montáž zárubní obložkových pro dveře jednokřídlové tl stěny přes 170 do 350 mm</t>
  </si>
  <si>
    <t>-1481226206</t>
  </si>
  <si>
    <t>2+3+3+3 "D/01</t>
  </si>
  <si>
    <t>61182308</t>
  </si>
  <si>
    <t>zárubeň jednokřídlá obložková s laminátovým povrchem tl stěny 160-250mm rozměru 600-1100/1970, 2100mm</t>
  </si>
  <si>
    <t>-1814799260</t>
  </si>
  <si>
    <t>766691914</t>
  </si>
  <si>
    <t>Vyvěšení nebo zavěšení dřevěných křídel dveří pl do 2 m2</t>
  </si>
  <si>
    <t>1356157913</t>
  </si>
  <si>
    <t>9 "1NP</t>
  </si>
  <si>
    <t>8 "2NP</t>
  </si>
  <si>
    <t>8 "3NP</t>
  </si>
  <si>
    <t>Součet vyvěšení křídel</t>
  </si>
  <si>
    <t>766695213</t>
  </si>
  <si>
    <t>Montáž truhlářských prahů dveří jednokřídlových š přes 10 cm</t>
  </si>
  <si>
    <t>1392637639</t>
  </si>
  <si>
    <t>2+3+3+3</t>
  </si>
  <si>
    <t>61187161</t>
  </si>
  <si>
    <t>práh dveřní dřevěný dubový tl 20mm dl 820mm š 150mm</t>
  </si>
  <si>
    <t>344609051</t>
  </si>
  <si>
    <t>998766122</t>
  </si>
  <si>
    <t>Přesun hmot tonážní pro kce truhlářské ruční v objektech v přes 6 do 12 m</t>
  </si>
  <si>
    <t>38318564</t>
  </si>
  <si>
    <t>767151110</t>
  </si>
  <si>
    <t>Montáž přestavitelné příčky rámové v do 3 m modulu plného</t>
  </si>
  <si>
    <t>1224516442</t>
  </si>
  <si>
    <t>(1,82+1,4*2-0,6*2)*2 "Z/01 zpětná montáž</t>
  </si>
  <si>
    <t>767159110</t>
  </si>
  <si>
    <t>Příplatek k cenám za osazení a seřízení dveří jednokřídlových u přestavitelných a mobilních příček</t>
  </si>
  <si>
    <t>-1311737933</t>
  </si>
  <si>
    <t>767810111</t>
  </si>
  <si>
    <t>Montáž mřížek větracích čtyřhranných průřezu do 0,01 m2</t>
  </si>
  <si>
    <t>1376647717</t>
  </si>
  <si>
    <t>8 "Z/05</t>
  </si>
  <si>
    <t>RMAT0001</t>
  </si>
  <si>
    <t>větrací mřížka hliníková 200x400 mm</t>
  </si>
  <si>
    <t>-103447489</t>
  </si>
  <si>
    <t>998767122</t>
  </si>
  <si>
    <t>Přesun hmot tonážní pro zámečnické konstrukce ruční v objektech v přes 6 do 12 m</t>
  </si>
  <si>
    <t>201010101</t>
  </si>
  <si>
    <t>771</t>
  </si>
  <si>
    <t>Podlahy z dlaždic</t>
  </si>
  <si>
    <t>771111011</t>
  </si>
  <si>
    <t>Vysátí podkladu před pokládkou dlažby</t>
  </si>
  <si>
    <t>2108338408</t>
  </si>
  <si>
    <t>771121011</t>
  </si>
  <si>
    <t>Nátěr penetrační na podlahu</t>
  </si>
  <si>
    <t>-163687632</t>
  </si>
  <si>
    <t>771151021</t>
  </si>
  <si>
    <t>Samonivelační stěrka podlah pevnosti 30 MPa tl 3 mm</t>
  </si>
  <si>
    <t>741808415</t>
  </si>
  <si>
    <t>771473810</t>
  </si>
  <si>
    <t>Demontáž soklíků z dlaždic keramických lepených rovných</t>
  </si>
  <si>
    <t>1394720650</t>
  </si>
  <si>
    <t>1,74+0,6+12,44 "1PP</t>
  </si>
  <si>
    <t>5,18 "2NP</t>
  </si>
  <si>
    <t>5,16 "3NP</t>
  </si>
  <si>
    <t>771474112</t>
  </si>
  <si>
    <t>Montáž soklů z dlaždic keramických rovných lepených cementovým flexibilním lepidlem v přes 65 do 90 mm</t>
  </si>
  <si>
    <t>-1768443384</t>
  </si>
  <si>
    <t>13,44+13,3-0,8*2 "1PP</t>
  </si>
  <si>
    <t>6,04-0,8-1,47 "102/I</t>
  </si>
  <si>
    <t>6,02-0,8-1,46 "202/I</t>
  </si>
  <si>
    <t>59761184</t>
  </si>
  <si>
    <t>sokl keramický mrazuvzdorný povrch hladký/matný tl do 10mm výšky přes 65 do 90mm</t>
  </si>
  <si>
    <t>2100702233</t>
  </si>
  <si>
    <t>32,67*1,1 'Přepočtené koeficientem množství</t>
  </si>
  <si>
    <t>771573810</t>
  </si>
  <si>
    <t>Demontáž podlah z dlaždic keramických lepených</t>
  </si>
  <si>
    <t>951464844</t>
  </si>
  <si>
    <t>11,94+8,54 "1PP</t>
  </si>
  <si>
    <t>15,08+15,65 "1NP</t>
  </si>
  <si>
    <t>8,26+2,29+8,19 "2NP</t>
  </si>
  <si>
    <t>8,28+2,26+8,21 "3NP</t>
  </si>
  <si>
    <t>771574433</t>
  </si>
  <si>
    <t>Montáž podlah keramických reliéfních nebo z dekorů lepených cementovým flexibilním lepidlem přes 2 do 4 ks/m2</t>
  </si>
  <si>
    <t>1405650376</t>
  </si>
  <si>
    <t>59761152</t>
  </si>
  <si>
    <t>dlažba keramická slinutá mrazuvzdorná R10/A povrch hladký/matný tl do 10mm přes 2 do 4ks/m2</t>
  </si>
  <si>
    <t>-1843056570</t>
  </si>
  <si>
    <t>89,14*1,15 'Přepočtené koeficientem množství</t>
  </si>
  <si>
    <t>771591112</t>
  </si>
  <si>
    <t>Izolace pod dlažbu nátěrem nebo stěrkou ve dvou vrstvách</t>
  </si>
  <si>
    <t>-976271347</t>
  </si>
  <si>
    <t>771591264</t>
  </si>
  <si>
    <t>Izolace těsnícími pásy mezi podlahou a stěnou</t>
  </si>
  <si>
    <t>-2004465379</t>
  </si>
  <si>
    <t>31,84+21,88-0,8*2 "1NP</t>
  </si>
  <si>
    <t>19,52+6,04+18,76-0,8*3 "2NP</t>
  </si>
  <si>
    <t>19,54+6,02+18,84-0,8*3 "3NP</t>
  </si>
  <si>
    <t>998771122</t>
  </si>
  <si>
    <t>Přesun hmot tonážní pro podlahy z dlaždic ruční v objektech v přes 6 do 12 m</t>
  </si>
  <si>
    <t>42645858</t>
  </si>
  <si>
    <t>781</t>
  </si>
  <si>
    <t>Dokončovací práce - obklady</t>
  </si>
  <si>
    <t>781121011</t>
  </si>
  <si>
    <t>Nátěr penetrační na stěnu</t>
  </si>
  <si>
    <t>-1806553254</t>
  </si>
  <si>
    <t>237,635</t>
  </si>
  <si>
    <t>781131112</t>
  </si>
  <si>
    <t>Izolace pod obklad nátěrem nebo stěrkou ve dvou vrstvách</t>
  </si>
  <si>
    <t>1848524983</t>
  </si>
  <si>
    <t>(3,32+4,66+12,42)*0,15+(4,78+3,06+5,16+0,31+0,39+0,28+0,38+3,42+3,48+3,6+3,48)*0,15 "1NP sokly</t>
  </si>
  <si>
    <t>(1,76+3,54+7,52+0,42+3,58)*0,15+(3,62+1,56+3,495+0,435+0,49+3,75*2)*0,15+1,47*0,15 "2NP sokly</t>
  </si>
  <si>
    <t>(1,73+3,59+7,52+0,42+3,58)*0,15+(3,63+1,57+3,495+0,435+0,49+3,75*2)*0,15+1,46*0,15 "3NP sokly</t>
  </si>
  <si>
    <t>Mezisoučet sokly</t>
  </si>
  <si>
    <t>(2,8+4)*1,35+(0,91+0,91+0,79+0,82+0,88+0,82+0,9*9)*1,1+(1,84+2,2)*1,35 "1NP zařizovací předměty</t>
  </si>
  <si>
    <t>(1,6+1,7)*1,35+(0,93+0,945*2+0,9*6)*1,1+(0,95+0,9*2)*1,35+1,47*1,1 "2NP zařizovací předměty</t>
  </si>
  <si>
    <t>(1,6+1,7)*1,35+(0,93+0,945*2+0,9*6)*1,1+(0,95+0,9*2)*1,35+1,46*1,1 "3NP zařizovací předměty</t>
  </si>
  <si>
    <t>Mezisoučet izolace kolem zařiz. p.</t>
  </si>
  <si>
    <t>781131232</t>
  </si>
  <si>
    <t>Izolace pod obklad těsnícími pásy pro styčné nebo dilatační spáry</t>
  </si>
  <si>
    <t>-1923279074</t>
  </si>
  <si>
    <t>1,5*13+0,15*24 "1NP</t>
  </si>
  <si>
    <t>1,5*10+0,15*20 "2NP</t>
  </si>
  <si>
    <t>1,5*10+0,15*20 "3NP</t>
  </si>
  <si>
    <t>781474113</t>
  </si>
  <si>
    <t>Montáž obkladů keramických hladkých lepených cementovým flexibilním lepidlem přes 12 do 19 ks/m2</t>
  </si>
  <si>
    <t>2083633601</t>
  </si>
  <si>
    <t>(1,76+3,54+7,52+0,42+3,58)*2+(3,62+1,56+3,495+0,435+0,49+3,75*2)*2+1,47*1,5 "2NP</t>
  </si>
  <si>
    <t>(1,73+3,59+7,52+0,42+3,58)*2+(3,63+1,57+3,495+0,435+0,49+3,75*2)*2+1,46*1,5 "3NP</t>
  </si>
  <si>
    <t>59761711</t>
  </si>
  <si>
    <t>obklad keramický nemrazuvzdorný povrch hladký/matný tl do 10mm přes 12 do 19ks/m2</t>
  </si>
  <si>
    <t>1194321662</t>
  </si>
  <si>
    <t>237,635*1,1 'Přepočtené koeficientem množství</t>
  </si>
  <si>
    <t>781492211</t>
  </si>
  <si>
    <t>Montáž profilů rohových lepených flexibilním cementovým lepidlem</t>
  </si>
  <si>
    <t>1562524940</t>
  </si>
  <si>
    <t>2*5 "1NP</t>
  </si>
  <si>
    <t>(2*2)*2 "2+3NP</t>
  </si>
  <si>
    <t>28342003</t>
  </si>
  <si>
    <t>lišta ukončovací z PVC 10mm</t>
  </si>
  <si>
    <t>-1049278035</t>
  </si>
  <si>
    <t>18*1,05 'Přepočtené koeficientem množství</t>
  </si>
  <si>
    <t>781492251</t>
  </si>
  <si>
    <t>Montáž profilů ukončovacích lepených flexibilním cementovým lepidlem</t>
  </si>
  <si>
    <t>48264467</t>
  </si>
  <si>
    <t>(3,32+4,66+12,42)+(4,78+3,06+5,16+0,31+0,39+0,28+0,38+3,42+3,48+3,6+3,48)+2*28 "1NP</t>
  </si>
  <si>
    <t>(1,76+3,54+7,52+0,42+3,58)+(3,62+1,56+3,495+0,435+0,49+3,75*2)+1,47+2*24 "2NP</t>
  </si>
  <si>
    <t>(1,73+3,59+7,52+0,42+3,58)+(3,63+1,57+3,495+0,435+0,49+3,75*2)+1,46+2*24 "3NP</t>
  </si>
  <si>
    <t>1747077310</t>
  </si>
  <si>
    <t>271,55*1,05 'Přepočtené koeficientem množství</t>
  </si>
  <si>
    <t>998781122</t>
  </si>
  <si>
    <t>Přesun hmot tonážní pro obklady keramické ruční v objektech v přes 6 do 12 m</t>
  </si>
  <si>
    <t>-1607490372</t>
  </si>
  <si>
    <t>783144101</t>
  </si>
  <si>
    <t>Základní jednonásobný polyuretanový nátěr truhlářských konstrukcí</t>
  </si>
  <si>
    <t>1505421092</t>
  </si>
  <si>
    <t>(0,02+0,15+0,02)*0,82*11 "prahy dveří</t>
  </si>
  <si>
    <t>783147101</t>
  </si>
  <si>
    <t>Krycí jednonásobný polyuretanový nátěr truhlářských konstrukcí</t>
  </si>
  <si>
    <t>1540470192</t>
  </si>
  <si>
    <t>1,714*2 'Přepočtené koeficientem množství</t>
  </si>
  <si>
    <t>783301303</t>
  </si>
  <si>
    <t>Bezoplachové odrezivění zámečnických konstrukcí</t>
  </si>
  <si>
    <t>-1115278992</t>
  </si>
  <si>
    <t>(0,05+0,2+0,05)*(0,8+1,97*2)*6 "D/02</t>
  </si>
  <si>
    <t>(0,05+0,15+0,05)*(0,6+1,97*2)*10 "D/03</t>
  </si>
  <si>
    <t>783301311</t>
  </si>
  <si>
    <t>Odmaštění zámečnických konstrukcí vodou ředitelným odmašťovačem</t>
  </si>
  <si>
    <t>1277701593</t>
  </si>
  <si>
    <t>783306807</t>
  </si>
  <si>
    <t>Odstranění nátěru ze zámečnických konstrukcí odstraňovačem nátěrů</t>
  </si>
  <si>
    <t>-975328893</t>
  </si>
  <si>
    <t>783314203</t>
  </si>
  <si>
    <t>Základní antikorozní jednonásobný syntetický samozákladující nátěr zámečnických konstrukcí</t>
  </si>
  <si>
    <t>-1130497229</t>
  </si>
  <si>
    <t>783315103</t>
  </si>
  <si>
    <t>Mezinátěr jednonásobný syntetický samozákladující zámečnických konstrukcí</t>
  </si>
  <si>
    <t>-1724908316</t>
  </si>
  <si>
    <t>783317105</t>
  </si>
  <si>
    <t>Krycí jednonásobný syntetický samozákladující nátěr zámečnických konstrukcí</t>
  </si>
  <si>
    <t>-17533187</t>
  </si>
  <si>
    <t>783913161</t>
  </si>
  <si>
    <t>Penetrační syntetický nátěr pórovitých betonových podlah</t>
  </si>
  <si>
    <t>1018374828</t>
  </si>
  <si>
    <t>89,14 "penetrace podlah</t>
  </si>
  <si>
    <t>784</t>
  </si>
  <si>
    <t>Dokončovací práce - malby a tapety</t>
  </si>
  <si>
    <t>784121001</t>
  </si>
  <si>
    <t>Oškrabání malby v místnostech v do 3,80 m</t>
  </si>
  <si>
    <t>1132602865</t>
  </si>
  <si>
    <t>289,674 "opravované stěny</t>
  </si>
  <si>
    <t>92,76 "stropy</t>
  </si>
  <si>
    <t>784171101</t>
  </si>
  <si>
    <t>Zakrytí vnitřních podlah včetně pozdějšího odkrytí</t>
  </si>
  <si>
    <t>-1825712609</t>
  </si>
  <si>
    <t>89,14 "řešené místnosti</t>
  </si>
  <si>
    <t>6,6*1,5*4 "chodby</t>
  </si>
  <si>
    <t>58124844</t>
  </si>
  <si>
    <t>fólie pro malířské potřeby zakrývací tl 25µ 4x5m</t>
  </si>
  <si>
    <t>1387880695</t>
  </si>
  <si>
    <t>128,74*1,05 'Přepočtené koeficientem množství</t>
  </si>
  <si>
    <t>784171111</t>
  </si>
  <si>
    <t>Zakrytí vnitřních ploch stěn v místnostech v do 3,80 m</t>
  </si>
  <si>
    <t>1963201143</t>
  </si>
  <si>
    <t>0,8*1,97*2*17+0,6*1,97*2*10 "dveře</t>
  </si>
  <si>
    <t>1,3*0,85*4*4 "okna</t>
  </si>
  <si>
    <t>58124842</t>
  </si>
  <si>
    <t>fólie pro malířské potřeby zakrývací tl 7µ 4x5m</t>
  </si>
  <si>
    <t>-645265710</t>
  </si>
  <si>
    <t>94,904*1,05 'Přepočtené koeficientem množství</t>
  </si>
  <si>
    <t>784181101</t>
  </si>
  <si>
    <t>Základní akrylátová jednonásobná bezbarvá penetrace podkladu v místnostech v do 3,80 m</t>
  </si>
  <si>
    <t>-417235463</t>
  </si>
  <si>
    <t>784211111</t>
  </si>
  <si>
    <t>Dvojnásobné bílé malby ze směsí za mokra velmi dobře oděruvzdorných v místnostech v do 3,80 m</t>
  </si>
  <si>
    <t>-1612739817</t>
  </si>
  <si>
    <t>289,674 "stěny oprava</t>
  </si>
  <si>
    <t>16,961 "vyzdívky nové</t>
  </si>
  <si>
    <t>3,76*(1,3+1,3)+2,04*(1,31+1,31)+2,04*(1,46+1,46) "SDK</t>
  </si>
  <si>
    <t>1024</t>
  </si>
  <si>
    <t>-375774273</t>
  </si>
  <si>
    <t>030001000</t>
  </si>
  <si>
    <t>Zařízení staveniště</t>
  </si>
  <si>
    <t>-2013336175</t>
  </si>
  <si>
    <t>044002000</t>
  </si>
  <si>
    <t>Revize, zkoušky a ostatní úkony potřebné pro kolaudaci</t>
  </si>
  <si>
    <t>923058766</t>
  </si>
  <si>
    <t>045002000</t>
  </si>
  <si>
    <t>Kompletační a koordinační činnost</t>
  </si>
  <si>
    <t>-1893711436</t>
  </si>
  <si>
    <t>065002000</t>
  </si>
  <si>
    <t>Mimostaveništní doprava materiálů</t>
  </si>
  <si>
    <t>1427491776</t>
  </si>
  <si>
    <t>Úroveň 3:</t>
  </si>
  <si>
    <t>SO-01 ZTI - Zdravotechnika - budova 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</si>
  <si>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</si>
  <si>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</si>
  <si>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</si>
  <si>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</si>
  <si>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310235241</t>
  </si>
  <si>
    <t>Zazdívka otvorů pl do 0,0225 m2 ve zdivu nadzákladovém cihlami pálenými tl do 300 mm</t>
  </si>
  <si>
    <t>-1979607418</t>
  </si>
  <si>
    <t>612135101</t>
  </si>
  <si>
    <t>Hrubá výplň rýh ve stěnách maltou jakékoli šířky rýhy</t>
  </si>
  <si>
    <t>-2113920132</t>
  </si>
  <si>
    <t>974031132</t>
  </si>
  <si>
    <t>Vysekání rýh ve zdivu cihelném hl do 50 mm š do 70 mm</t>
  </si>
  <si>
    <t>594648825</t>
  </si>
  <si>
    <t>974031142</t>
  </si>
  <si>
    <t>Vysekání rýh ve zdivu cihelném hl do 70 mm š do 70 mm</t>
  </si>
  <si>
    <t>68705625</t>
  </si>
  <si>
    <t>977151111</t>
  </si>
  <si>
    <t>Jádrové vrty diamantovými korunkami do stavebních materiálů D do 35 mm</t>
  </si>
  <si>
    <t>1382292963</t>
  </si>
  <si>
    <t>977151113</t>
  </si>
  <si>
    <t>Jádrové vrty diamantovými korunkami do stavebních materiálů D přes 40 do 50 mm</t>
  </si>
  <si>
    <t>1864104429</t>
  </si>
  <si>
    <t>977151123</t>
  </si>
  <si>
    <t>Jádrové vrty diamantovými korunkami do stavebních materiálů D přes 130 do 150 mm</t>
  </si>
  <si>
    <t>-1215781119</t>
  </si>
  <si>
    <t>997013213</t>
  </si>
  <si>
    <t>Vnitrostaveništní doprava suti a vybouraných hmot pro budovy v přes 9 do 12 m ručně</t>
  </si>
  <si>
    <t>1813877781</t>
  </si>
  <si>
    <t>1355611225</t>
  </si>
  <si>
    <t>-1054586956</t>
  </si>
  <si>
    <t>2,809*10 'Přepočtené koeficientem množství</t>
  </si>
  <si>
    <t>997013631</t>
  </si>
  <si>
    <t>Poplatek za uložení na skládce (skládkovné) stavebního odpadu směsného kód odpadu 17 09 04</t>
  </si>
  <si>
    <t>-1205585594</t>
  </si>
  <si>
    <t>997221611</t>
  </si>
  <si>
    <t>Nakládání suti na dopravní prostředky pro vodorovnou dopravu</t>
  </si>
  <si>
    <t>1689171790</t>
  </si>
  <si>
    <t>998011002</t>
  </si>
  <si>
    <t>Přesun hmot pro budovy zděné v přes 6 do 12 m</t>
  </si>
  <si>
    <t>-650215457</t>
  </si>
  <si>
    <t>721</t>
  </si>
  <si>
    <t>Zdravotechnika - vnitřní kanalizace</t>
  </si>
  <si>
    <t>721100911</t>
  </si>
  <si>
    <t>Zazátkování hrdla potrubí kanalizačního</t>
  </si>
  <si>
    <t>1117952914</t>
  </si>
  <si>
    <t>721140802</t>
  </si>
  <si>
    <t>Demontáž potrubí litinové DN do 100</t>
  </si>
  <si>
    <t>-1368831428</t>
  </si>
  <si>
    <t>28615603</t>
  </si>
  <si>
    <t>čistící tvarovka odpadní pro vysoké teploty HTRE DN 110</t>
  </si>
  <si>
    <t>-2088534419</t>
  </si>
  <si>
    <t>721171915</t>
  </si>
  <si>
    <t>Potrubí z PP propojení potrubí DN 110</t>
  </si>
  <si>
    <t>-1206897530</t>
  </si>
  <si>
    <t>721174025</t>
  </si>
  <si>
    <t>Potrubí kanalizační z PP odpadní DN 110</t>
  </si>
  <si>
    <t>2062963155</t>
  </si>
  <si>
    <t>28615659</t>
  </si>
  <si>
    <t>objímka instalační pevná dvoušroubová HTPO DN 110</t>
  </si>
  <si>
    <t>-1589773098</t>
  </si>
  <si>
    <t>721174043</t>
  </si>
  <si>
    <t>Potrubí kanalizační z PP připojovací DN 50</t>
  </si>
  <si>
    <t>-559020573</t>
  </si>
  <si>
    <t>28615657</t>
  </si>
  <si>
    <t>objímka instalační pevná dvoušroubová HTPO DN 50</t>
  </si>
  <si>
    <t>-1676841483</t>
  </si>
  <si>
    <t>721174045</t>
  </si>
  <si>
    <t>Potrubí kanalizační z PP připojovací DN 110</t>
  </si>
  <si>
    <t>1205636852</t>
  </si>
  <si>
    <t>-1246477013</t>
  </si>
  <si>
    <t>721194105</t>
  </si>
  <si>
    <t>Vyvedení a upevnění odpadních výpustek DN 50</t>
  </si>
  <si>
    <t>-1255226077</t>
  </si>
  <si>
    <t>721194109</t>
  </si>
  <si>
    <t>Vyvedení a upevnění odpadních výpustek DN 110</t>
  </si>
  <si>
    <t>1482812747</t>
  </si>
  <si>
    <t>7212114011</t>
  </si>
  <si>
    <t>Kontrola a pročištění stávající vpusti, případně výměna podlahové vpusti s vodorovným odtokem DN 40/50</t>
  </si>
  <si>
    <t>-1343268728</t>
  </si>
  <si>
    <t>721290111</t>
  </si>
  <si>
    <t>Zkouška těsnosti potrubí kanalizace vodou DN do 125</t>
  </si>
  <si>
    <t>-173208492</t>
  </si>
  <si>
    <t>721290822</t>
  </si>
  <si>
    <t>Přemístění vnitrostaveništní demontovaných hmot vnitřní kanalizace v objektech v přes 6 do 12 m</t>
  </si>
  <si>
    <t>177220517</t>
  </si>
  <si>
    <t>727223105</t>
  </si>
  <si>
    <t>Protipožární manžeta prostupu plastového potrubí bez izolace D 110 mm stropem tl 150 mm požární odolnost EI 90</t>
  </si>
  <si>
    <t>605845624</t>
  </si>
  <si>
    <t>998721122</t>
  </si>
  <si>
    <t>Přesun hmot tonážní pro vnitřní kanalizaci ruční v objektech v přes 6 do 12 m</t>
  </si>
  <si>
    <t>-1644637010</t>
  </si>
  <si>
    <t>722</t>
  </si>
  <si>
    <t>Zdravotechnika - vnitřní vodovod</t>
  </si>
  <si>
    <t>722130802</t>
  </si>
  <si>
    <t>Demontáž potrubí ocelové pozinkované závitové DN přes 25 do 40</t>
  </si>
  <si>
    <t>-1432875520</t>
  </si>
  <si>
    <t>722130901</t>
  </si>
  <si>
    <t>Potrubí pozinkované závitové zazátkování vývodu</t>
  </si>
  <si>
    <t>-1751318218</t>
  </si>
  <si>
    <t>722171933</t>
  </si>
  <si>
    <t>Potrubí plastové výměna trub nebo tvarovek D přes 20 do 25 mm</t>
  </si>
  <si>
    <t>-820489089</t>
  </si>
  <si>
    <t>28615135</t>
  </si>
  <si>
    <t>trubka vodovodní tlaková PPR řada PN 16 D 25mm</t>
  </si>
  <si>
    <t>2085257054</t>
  </si>
  <si>
    <t>1*1,03 'Přepočtené koeficientem množství</t>
  </si>
  <si>
    <t>722171935</t>
  </si>
  <si>
    <t>Potrubí plastové výměna trub nebo tvarovek D přes 32 do 40 mm</t>
  </si>
  <si>
    <t>811688735</t>
  </si>
  <si>
    <t>28615140</t>
  </si>
  <si>
    <t>trubka vodovodní tlaková PPR řada PN 16 D 40mm</t>
  </si>
  <si>
    <t>2091346269</t>
  </si>
  <si>
    <t>2*1,03 'Přepočtené koeficientem množství</t>
  </si>
  <si>
    <t>722174002</t>
  </si>
  <si>
    <t>Potrubí vodovodní plastové PPR svar polyfúze PN 16 D 20x2,8 mm</t>
  </si>
  <si>
    <t>1866690018</t>
  </si>
  <si>
    <t>42390145</t>
  </si>
  <si>
    <t>objímka potrubí dvoušroubová M8 40-46 5/4"</t>
  </si>
  <si>
    <t>695235416</t>
  </si>
  <si>
    <t>722174003</t>
  </si>
  <si>
    <t>Potrubí vodovodní plastové PPR svar polyfúze PN 16 D 25x3,5 mm</t>
  </si>
  <si>
    <t>1542936730</t>
  </si>
  <si>
    <t>42390146</t>
  </si>
  <si>
    <t>objímka potrubí dvoušroubová M8 48-53 6/4"</t>
  </si>
  <si>
    <t>1143612576</t>
  </si>
  <si>
    <t>42390148</t>
  </si>
  <si>
    <t>objímka potrubí dvoušroubová M8/M10 60-64 2"</t>
  </si>
  <si>
    <t>-1540545089</t>
  </si>
  <si>
    <t>722174004</t>
  </si>
  <si>
    <t>Potrubí vodovodní plastové PPR svar polyfúze PN 16 D 32x4,4 mm</t>
  </si>
  <si>
    <t>-705114859</t>
  </si>
  <si>
    <t>42390147</t>
  </si>
  <si>
    <t>objímka potrubí dvoušroubová M8/M10 54-59</t>
  </si>
  <si>
    <t>-1749558557</t>
  </si>
  <si>
    <t>42390151</t>
  </si>
  <si>
    <t>objímka potrubí dvoušroubová M8/M10 81 - 86</t>
  </si>
  <si>
    <t>841610931</t>
  </si>
  <si>
    <t>722174005</t>
  </si>
  <si>
    <t>Potrubí vodovodní plastové PPR svar polyfúze PN 16 D 40x5,5 mm</t>
  </si>
  <si>
    <t>-1975194911</t>
  </si>
  <si>
    <t>42390149</t>
  </si>
  <si>
    <t>objímka potrubí dvoušroubová M8/M10 67-71</t>
  </si>
  <si>
    <t>-1965651482</t>
  </si>
  <si>
    <t>42390153</t>
  </si>
  <si>
    <t>objímka potrubí dvoušroubová M8/M10 95-103</t>
  </si>
  <si>
    <t>147313995</t>
  </si>
  <si>
    <t>722181231</t>
  </si>
  <si>
    <t>Ochrana vodovodního potrubí přilepenými termoizolačními trubicemi z PE tl přes 9 do 13 mm DN do 22 mm</t>
  </si>
  <si>
    <t>CS ÚRS 2026 01</t>
  </si>
  <si>
    <t>1084943294</t>
  </si>
  <si>
    <t>722181232</t>
  </si>
  <si>
    <t>Ochrana vodovodního potrubí přilepenými termoizolačními trubicemi z PE tl přes 9 do 13 mm DN přes 22 do 45 mm</t>
  </si>
  <si>
    <t>1583265072</t>
  </si>
  <si>
    <t>722181242</t>
  </si>
  <si>
    <t>Ochrana vodovodního potrubí přilepenými termoizolačními trubicemi z PE tl přes 13 do 20 mm DN přes 22 do 45 mm</t>
  </si>
  <si>
    <t>945983651</t>
  </si>
  <si>
    <t>722181252</t>
  </si>
  <si>
    <t>Ochrana vodovodního potrubí přilepenými termoizolačními trubicemi z PE tl přes 20 do 25 mm DN přes 22 do 45 mm</t>
  </si>
  <si>
    <t>536147509</t>
  </si>
  <si>
    <t>713463111</t>
  </si>
  <si>
    <t>Montáž izolace tepelné potrubí potrubními pouzdry bez úpravy staženými drátem 1x D přes 50 do 100 mm</t>
  </si>
  <si>
    <t>293228214</t>
  </si>
  <si>
    <t>63154423</t>
  </si>
  <si>
    <t>pouzdro izolační potrubní z minerální vlny max. 400°C 42/30mm</t>
  </si>
  <si>
    <t>1924259126</t>
  </si>
  <si>
    <t>17*1,02 'Přepočtené koeficientem množství</t>
  </si>
  <si>
    <t>722190401</t>
  </si>
  <si>
    <t>Vyvedení a upevnění výpustku DN do 25</t>
  </si>
  <si>
    <t>-590923372</t>
  </si>
  <si>
    <t>722232043</t>
  </si>
  <si>
    <t>Kohout kulový přímý G 1/2" PN 42 do 185°C vnitřní závit</t>
  </si>
  <si>
    <t>1889297785</t>
  </si>
  <si>
    <t>722232045</t>
  </si>
  <si>
    <t>Kohout kulový přímý G 1" PN 42 do 185°C vnitřní závit</t>
  </si>
  <si>
    <t>1041862305</t>
  </si>
  <si>
    <t>722232046</t>
  </si>
  <si>
    <t>Kohout kulový přímý G 5/4" PN 42 do 185°C vnitřní závit</t>
  </si>
  <si>
    <t>-1317899687</t>
  </si>
  <si>
    <t>722239101</t>
  </si>
  <si>
    <t>Montáž armatur vodovodních se dvěma závity G 1/2"</t>
  </si>
  <si>
    <t>1123804883</t>
  </si>
  <si>
    <t>551280601</t>
  </si>
  <si>
    <t>ventil vyvažovací přímý s ukazatelem pro cirkulační potrubí 1/2"</t>
  </si>
  <si>
    <t>-1666149014</t>
  </si>
  <si>
    <t>722290226</t>
  </si>
  <si>
    <t>Zkouška těsnosti vodovodního potrubí závitového DN do 50</t>
  </si>
  <si>
    <t>-220528203</t>
  </si>
  <si>
    <t>722290234</t>
  </si>
  <si>
    <t>Proplach a dezinfekce vodovodního potrubí DN do 80</t>
  </si>
  <si>
    <t>221090944</t>
  </si>
  <si>
    <t>722290822</t>
  </si>
  <si>
    <t>Přemístění vnitrostaveništní demontovaných hmot pro vnitřní vodovod v objektech v přes 6 do 12 m</t>
  </si>
  <si>
    <t>-661522341</t>
  </si>
  <si>
    <t>727223121</t>
  </si>
  <si>
    <t>Protipožární manžeta prostupu plastového potrubí bez izolace D 32 mm stropem tl 150 mm požární odolnost EI 90-120</t>
  </si>
  <si>
    <t>119711480</t>
  </si>
  <si>
    <t>727223122</t>
  </si>
  <si>
    <t>Protipožární manžeta prostupu plastového potrubí bez izolace D 40 mm stropem tl 150 mm požární odolnost EI 90-120</t>
  </si>
  <si>
    <t>1673698266</t>
  </si>
  <si>
    <t>998722122</t>
  </si>
  <si>
    <t>Přesun hmot tonážní pro vnitřní vodovod ruční v objektech v přes 6 do 12 m</t>
  </si>
  <si>
    <t>2047934170</t>
  </si>
  <si>
    <t>725</t>
  </si>
  <si>
    <t>Zdravotechnika - zařizovací předměty</t>
  </si>
  <si>
    <t>725110814</t>
  </si>
  <si>
    <t>Demontáž klozetu Kombi</t>
  </si>
  <si>
    <t>-1662959052</t>
  </si>
  <si>
    <t>725112022</t>
  </si>
  <si>
    <t>Klozet keramický závěsný na nosné stěny s hlubokým splachováním odpad vodorovný</t>
  </si>
  <si>
    <t>1602903591</t>
  </si>
  <si>
    <t>725121527</t>
  </si>
  <si>
    <t>Pisoárový záchodek automatický s integrovaným napájecím zdrojem</t>
  </si>
  <si>
    <t>114604521</t>
  </si>
  <si>
    <t>725122817</t>
  </si>
  <si>
    <t>Demontáž pisoárových stání bez nádrže a jedním záchodkem</t>
  </si>
  <si>
    <t>2027160849</t>
  </si>
  <si>
    <t>725210821</t>
  </si>
  <si>
    <t>Demontáž umyvadel bez výtokových armatur</t>
  </si>
  <si>
    <t>1606999090</t>
  </si>
  <si>
    <t>725211616</t>
  </si>
  <si>
    <t>Umyvadlo keramické bílé šířky 550 mm s krytem na sifon připevněné na stěnu šrouby</t>
  </si>
  <si>
    <t>-683736613</t>
  </si>
  <si>
    <t>725330840</t>
  </si>
  <si>
    <t>Demontáž výlevka litinová nebo ocelová</t>
  </si>
  <si>
    <t>1943380258</t>
  </si>
  <si>
    <t>725331111</t>
  </si>
  <si>
    <t>Výlevka bez výtokových armatur keramická se sklopnou plastovou mřížkou 500 mm</t>
  </si>
  <si>
    <t>-424819166</t>
  </si>
  <si>
    <t>725590812</t>
  </si>
  <si>
    <t>Přemístění vnitrostaveništní demontovaných zařizovacích předmětů v objektech v přes 6 do 12 m</t>
  </si>
  <si>
    <t>-1516074300</t>
  </si>
  <si>
    <t>725813111</t>
  </si>
  <si>
    <t>Ventil rohový bez připojovací trubičky nebo flexi hadičky G 1/2"</t>
  </si>
  <si>
    <t>-775079716</t>
  </si>
  <si>
    <t>725820802</t>
  </si>
  <si>
    <t>Demontáž baterie stojánkové do jednoho otvoru</t>
  </si>
  <si>
    <t>-775515692</t>
  </si>
  <si>
    <t>725821312</t>
  </si>
  <si>
    <t>Baterie dřezová nástěnná páková s otáčivým kulatým ústím a délkou ramínka 300 mm</t>
  </si>
  <si>
    <t>-84802968</t>
  </si>
  <si>
    <t>725822613</t>
  </si>
  <si>
    <t>Baterie umyvadlová stojánková páková s výpustí</t>
  </si>
  <si>
    <t>1828384702</t>
  </si>
  <si>
    <t>725840850</t>
  </si>
  <si>
    <t>Demontáž baterie sprch diferenciální do G 3/4x1</t>
  </si>
  <si>
    <t>723923540</t>
  </si>
  <si>
    <t>725860811</t>
  </si>
  <si>
    <t>Demontáž uzávěrů zápachu jednoduchých</t>
  </si>
  <si>
    <t>-1324112686</t>
  </si>
  <si>
    <t>725861102</t>
  </si>
  <si>
    <t>Zápachová uzávěrka pro umyvadla DN 40</t>
  </si>
  <si>
    <t>524958703</t>
  </si>
  <si>
    <t>725865411</t>
  </si>
  <si>
    <t>Zápachová uzávěrka pisoárová DN 32/40</t>
  </si>
  <si>
    <t>-188411157</t>
  </si>
  <si>
    <t>998725122</t>
  </si>
  <si>
    <t>Přesun hmot tonážní pro zařizovací předměty ruční v objektech v přes 6 do 12 m</t>
  </si>
  <si>
    <t>-1292895131</t>
  </si>
  <si>
    <t>726</t>
  </si>
  <si>
    <t>Zdravotechnika - předstěnové instalace</t>
  </si>
  <si>
    <t>726131021</t>
  </si>
  <si>
    <t>Instalační předstěna pro pisoár v 1300 mm do lehkých stěn s kovovou kcí</t>
  </si>
  <si>
    <t>1063845261</t>
  </si>
  <si>
    <t>726131041</t>
  </si>
  <si>
    <t>Instalační předstěna pro klozet závěsný v 1120 mm s ovládáním zepředu do lehkých stěn s kovovou kcí</t>
  </si>
  <si>
    <t>-1314382062</t>
  </si>
  <si>
    <t>998726132</t>
  </si>
  <si>
    <t>Přesun hmot tonážní pro instalační prefabrikáty ruční v objektech v přes 6 do 12 m</t>
  </si>
  <si>
    <t>-1317306052</t>
  </si>
  <si>
    <t>SO-01 ELE - Elektromontáže - budova I</t>
  </si>
  <si>
    <t>M - Práce a dodávky M</t>
  </si>
  <si>
    <t xml:space="preserve">    21-M - Elektromontáže</t>
  </si>
  <si>
    <t xml:space="preserve">      D1 - Úložný materiál,spínače, zásuvky, krabice, příslušenství - elektroinstalace NN + SK</t>
  </si>
  <si>
    <t xml:space="preserve">      D2 - Kabely</t>
  </si>
  <si>
    <t xml:space="preserve">      D3 - Revize</t>
  </si>
  <si>
    <t xml:space="preserve">      D4 - VRN</t>
  </si>
  <si>
    <t>Práce a dodávky M</t>
  </si>
  <si>
    <t>21-M</t>
  </si>
  <si>
    <t>Elektromontáže</t>
  </si>
  <si>
    <t>Úložný materiál,spínače, zásuvky, krabice, příslušenství - elektroinstalace NN + SK</t>
  </si>
  <si>
    <t>1.1</t>
  </si>
  <si>
    <t>Krabice univerzální/přístrojová komplet</t>
  </si>
  <si>
    <t>1.3</t>
  </si>
  <si>
    <t>Svorgovnice (např. Wago)</t>
  </si>
  <si>
    <t>kpl</t>
  </si>
  <si>
    <t>1.4</t>
  </si>
  <si>
    <t>Dvojzásuvka 230V, IP20, do inst. krabice vč. rámečku komplet</t>
  </si>
  <si>
    <t>1.5</t>
  </si>
  <si>
    <t>Vypínač č.1 vč. hmatníku a rámečku, IP20 (bílá)</t>
  </si>
  <si>
    <t>1.6</t>
  </si>
  <si>
    <t>Vypínač č.5 vč. hmatníku a rámečku, IP20 (bílá)</t>
  </si>
  <si>
    <t>1.7</t>
  </si>
  <si>
    <t>Odpojení zařízení SLP po dobu stavebních prací, uložení zařízení na stavbě, přívody chráněny proti poškození (rack, EZS, atp.)</t>
  </si>
  <si>
    <t>1.8</t>
  </si>
  <si>
    <t>Demontáž (ve smyslu odpojení elektro) stávající klimatizace a uložení na staveništi, přívod chráněn proti poškození (demontáž provede profese CHL vč. Odpojení rozvodu chladiva)</t>
  </si>
  <si>
    <t>1.9</t>
  </si>
  <si>
    <t xml:space="preserve">Montáž klimatizace (ve smyslu napojení elektro).  (montáž provede profese CHL vč. napojení rozvodu chladiva)</t>
  </si>
  <si>
    <t>1.10</t>
  </si>
  <si>
    <t>Demontáž stávajích koncových prvků (osoušeče, SLP prvky a další)</t>
  </si>
  <si>
    <t>1.11</t>
  </si>
  <si>
    <t>Vyčištění stávajících svítidel, výměna světelných zdrojů, ochrana před poškozením</t>
  </si>
  <si>
    <t>1.12</t>
  </si>
  <si>
    <t>Zapojení prvků ZTI (prvky dodávkou ZTI) osoušeče, infra čidla splachovačů atp.</t>
  </si>
  <si>
    <t>1.13</t>
  </si>
  <si>
    <t>Montáž libovolného prvku elektroinstalace na staveništi - prvky vyplynuvší v průběhu stavby</t>
  </si>
  <si>
    <t>1.14</t>
  </si>
  <si>
    <t>Překládka kabelových tras bránících rekonstrukci a stavebním úpravám vč. Materiálu (kabely, chráničky, lišty a další)</t>
  </si>
  <si>
    <t>1.15</t>
  </si>
  <si>
    <t>Úprava napojení svítidel v dotčených prostorách v souvislosti se změnami dispozice a ovládání osvětlení viz. Výkresová část (vč. Instalačního materiálu - lišty, materiál pro kotvení a další)</t>
  </si>
  <si>
    <t>1.16</t>
  </si>
  <si>
    <t>Obnažení kabelových přívodů enn v dotčeném prostoru pro možnost napojení a další využití</t>
  </si>
  <si>
    <t>1.17</t>
  </si>
  <si>
    <t>Kontrola integrity okruhů zasažených rušením prvku ENN při zachování funkčnosti dotčeného okruhu</t>
  </si>
  <si>
    <t>1.18</t>
  </si>
  <si>
    <t>Drobný nespecifikovaný instalační materiál</t>
  </si>
  <si>
    <t>1.19</t>
  </si>
  <si>
    <t>Odvoz suti ze staveniště na skládku</t>
  </si>
  <si>
    <t>1.20</t>
  </si>
  <si>
    <t>Odvoz dalších hmot za staveniště</t>
  </si>
  <si>
    <t>1.21</t>
  </si>
  <si>
    <t>Ekologická likvidace elektroodpadu</t>
  </si>
  <si>
    <t>1.22</t>
  </si>
  <si>
    <t>Doprava materiálu na stavbu</t>
  </si>
  <si>
    <t>Kabely</t>
  </si>
  <si>
    <t>2.1</t>
  </si>
  <si>
    <t xml:space="preserve">Kabel CYKY-J  3 X 1,5mm2</t>
  </si>
  <si>
    <t>2.2</t>
  </si>
  <si>
    <t xml:space="preserve">Kabel CYKY-J  3 X 2,5mm2</t>
  </si>
  <si>
    <t>2.3</t>
  </si>
  <si>
    <t>Drobná nespecifikovaná kabeláž</t>
  </si>
  <si>
    <t>Revize</t>
  </si>
  <si>
    <t>3.1</t>
  </si>
  <si>
    <t>El. revize</t>
  </si>
  <si>
    <t>-1275322259</t>
  </si>
  <si>
    <t>4.1</t>
  </si>
  <si>
    <t>-1311915883</t>
  </si>
  <si>
    <t>SO-02 - Stavební práce - budova II</t>
  </si>
  <si>
    <t>969325828</t>
  </si>
  <si>
    <t>1052904867</t>
  </si>
  <si>
    <t>31144536</t>
  </si>
  <si>
    <t>483577397</t>
  </si>
  <si>
    <t>-1983884863</t>
  </si>
  <si>
    <t>-131438967</t>
  </si>
  <si>
    <t>704344375</t>
  </si>
  <si>
    <t>638682571</t>
  </si>
  <si>
    <t>5,70+10,61+4,12+5,84+10,17 "1NP</t>
  </si>
  <si>
    <t>2,94+5,80+2,28+2,97+5,64 "2NP</t>
  </si>
  <si>
    <t>3,11+5,74+2,28+2,97+5,64 "3NP</t>
  </si>
  <si>
    <t>1012039924</t>
  </si>
  <si>
    <t>-394345760</t>
  </si>
  <si>
    <t>-1843554820</t>
  </si>
  <si>
    <t>(3,32+4,7+12,28-3,75)*2+(4,75+3,03+5,15+0,3+0,37+0,3+0,38+3,46+3,48+3,54+3,48-0,81-0,82-0,85-0,82+0,35*3)*2+(1,5+1,46)*1,5 "1NP pod obklad</t>
  </si>
  <si>
    <t>(1,72+3,54+7,42+0,52+3,38-0,93-0,95+0,35)*2+(3,53+1,53+3,505+0,435+0,5+3,77+3,75-0,955-0,945+0,35)*2+1,47*1,5 "2NP pod obklad</t>
  </si>
  <si>
    <t>(1,71+3,55+7,55+0,39+3,66-0,94-0,94+0,35)*2+(3,68+1,58+3,465+0,435+0,5+3,77+3,71-0,955-0,925+0,35)*2+1,47*1,5 "3NP pod obklad</t>
  </si>
  <si>
    <t>1234411934</t>
  </si>
  <si>
    <t>216,85</t>
  </si>
  <si>
    <t>496129226</t>
  </si>
  <si>
    <t>(9,66+9,41)*1,28+(8,56*3,3-2,96*1,5)+(9,9+9,55)*1,28+(3,75+0,81+0,82+0,85+0,82+1,33*6)*0,15+(3,75+1,33*3)*0,15+6,56*3,3</t>
  </si>
  <si>
    <t>-0,8*1,97*4-1,33*0,85*4+(0,85+1,33*2)*0,21*4-0,8*1*4</t>
  </si>
  <si>
    <t>(6,94+7,71)*1,32+(6,04*3,32-1,47*1,5)+(7,14+7,59)*1,32+6,37*3,32+(0,93+1,17+1,08+1,32+2,05+0,955+0,945+1,34*2)*0,15+(0,93+1,32+2,05+1,34)*0,15</t>
  </si>
  <si>
    <t>7,14*1,31+7,69*1,45+(6,04*3,31-1,47*1,5)+(7,14*1,31+7,59*1,45)+6,37*3,31+(0,94+1,3+1,09+1,45+2,03+0,955+0,925+1,34*2)*0,15+(0,94+1,45+2,03+1,34)*0,15</t>
  </si>
  <si>
    <t>-514196852</t>
  </si>
  <si>
    <t>72,21 "místnosti</t>
  </si>
  <si>
    <t>6,6*1*3 "chodby</t>
  </si>
  <si>
    <t>-580118024</t>
  </si>
  <si>
    <t>3,75*3,28+(0,81+0,82+0,85+0,82)*3,28+0,15*(3,28-2,15)*3 "1NP</t>
  </si>
  <si>
    <t>(0,93+0,95)*3,32+(0,955+0,945)*3,32+0,15*(3,32-2,15)*2 "2NP</t>
  </si>
  <si>
    <t>(0,94+0,94)*3,45+(0,955+0,925)*3,45+0,15*(3,45-2,15)*2 "3NP</t>
  </si>
  <si>
    <t>1431839783</t>
  </si>
  <si>
    <t>72,21 "odstranění lepidla bourané dlažby</t>
  </si>
  <si>
    <t>-1294729491</t>
  </si>
  <si>
    <t>(3,32+4,7+12,28)*2+(4,75+3,03+5,15+0,3+0,37+0,3+0,38+3,46+3,48+3,54+3,48)*2 "1NP</t>
  </si>
  <si>
    <t>(1,72+3,54+7,42+0,52+3,38)*2+(3,53+1,53+3,505+0,435+0,5+3,77+3,75)*2 "2NP</t>
  </si>
  <si>
    <t>(1,71+3,55+7,55+0,39+3,66)*2+(3,68+1,58+3,465+0,435+0,5+3,77+3,71)*2 "3NP</t>
  </si>
  <si>
    <t>1293026855</t>
  </si>
  <si>
    <t>1640318719</t>
  </si>
  <si>
    <t>-240511209</t>
  </si>
  <si>
    <t>32,523*9 'Přepočtené koeficientem množství</t>
  </si>
  <si>
    <t>1067866587</t>
  </si>
  <si>
    <t>1047258305</t>
  </si>
  <si>
    <t>-348144102</t>
  </si>
  <si>
    <t>3,75*3,28 "1NP</t>
  </si>
  <si>
    <t>2,05*3,32 "2NP</t>
  </si>
  <si>
    <t>2,03*3,45 "3NP</t>
  </si>
  <si>
    <t>1530909163</t>
  </si>
  <si>
    <t>-874873346</t>
  </si>
  <si>
    <t>426768577</t>
  </si>
  <si>
    <t>-877458833</t>
  </si>
  <si>
    <t>(1,98+1,4*2-0,6*2)*2</t>
  </si>
  <si>
    <t>-1980811320</t>
  </si>
  <si>
    <t>440793706</t>
  </si>
  <si>
    <t>1153124319</t>
  </si>
  <si>
    <t>1125402756</t>
  </si>
  <si>
    <t>1482994881</t>
  </si>
  <si>
    <t>278520215</t>
  </si>
  <si>
    <t>1202230443</t>
  </si>
  <si>
    <t>1653106421</t>
  </si>
  <si>
    <t>2129449910</t>
  </si>
  <si>
    <t>-817959136</t>
  </si>
  <si>
    <t>9 "D/01</t>
  </si>
  <si>
    <t>1352095080</t>
  </si>
  <si>
    <t>-1764516045</t>
  </si>
  <si>
    <t>-304454188</t>
  </si>
  <si>
    <t>-1987964933</t>
  </si>
  <si>
    <t>1316112109</t>
  </si>
  <si>
    <t>435690213</t>
  </si>
  <si>
    <t>3+3+3 "D/01</t>
  </si>
  <si>
    <t>-568125138</t>
  </si>
  <si>
    <t>-1331490593</t>
  </si>
  <si>
    <t>1544939575</t>
  </si>
  <si>
    <t>3+3+3</t>
  </si>
  <si>
    <t>1550372620</t>
  </si>
  <si>
    <t>-2070807982</t>
  </si>
  <si>
    <t>-1148575559</t>
  </si>
  <si>
    <t>(1,98+1,4*2-0,6*2)*2 "Z/02 zpětná montáž</t>
  </si>
  <si>
    <t>-1353560327</t>
  </si>
  <si>
    <t>-2104417454</t>
  </si>
  <si>
    <t>-1787340145</t>
  </si>
  <si>
    <t>2076012672</t>
  </si>
  <si>
    <t>-1787417230</t>
  </si>
  <si>
    <t>542334983</t>
  </si>
  <si>
    <t>-1492327910</t>
  </si>
  <si>
    <t>2139828221</t>
  </si>
  <si>
    <t>7,7 "1NP</t>
  </si>
  <si>
    <t>5,18 "3NP</t>
  </si>
  <si>
    <t>1129354</t>
  </si>
  <si>
    <t>8,56-0,8-2,96 "48/II</t>
  </si>
  <si>
    <t>6,04-0,8-1,47 "102/II</t>
  </si>
  <si>
    <t>6,04-0,8-1,47 "202/II</t>
  </si>
  <si>
    <t>-1205801459</t>
  </si>
  <si>
    <t>12,34*1,1 'Přepočtené koeficientem množství</t>
  </si>
  <si>
    <t>1624964592</t>
  </si>
  <si>
    <t>14,96+4,12+15,72 "1NP</t>
  </si>
  <si>
    <t>8,18+2,28+8,19 "2NP</t>
  </si>
  <si>
    <t>8,31+2,28+8,17 "3NP</t>
  </si>
  <si>
    <t>-330586180</t>
  </si>
  <si>
    <t>1722198205</t>
  </si>
  <si>
    <t>72,21*1,15 'Přepočtené koeficientem množství</t>
  </si>
  <si>
    <t>-1048593322</t>
  </si>
  <si>
    <t>533896324</t>
  </si>
  <si>
    <t>31,7+8,56+21,68-0,8*3 "1NP</t>
  </si>
  <si>
    <t>19,42+6,04+18,6-0,8*3 "2NP</t>
  </si>
  <si>
    <t>19,58+6,04+18,9-0,8*3 "3NP</t>
  </si>
  <si>
    <t>998771102</t>
  </si>
  <si>
    <t>Přesun hmot tonážní pro podlahy z dlaždic v objektech v přes 6 do 12 m</t>
  </si>
  <si>
    <t>76763273</t>
  </si>
  <si>
    <t>371651063</t>
  </si>
  <si>
    <t>241,13</t>
  </si>
  <si>
    <t>-670984398</t>
  </si>
  <si>
    <t>(3,32+4,7+12,28)*0,15+(4,75+3,03+5,15+0,3+0,37+0,3+0,38+3,46+3,48+3,54+3,48)*0,15+(1,5+1,46)*0,15 "1NP</t>
  </si>
  <si>
    <t>(1,72+3,54+7,42+0,52+3,38)*0,15+(3,53+1,53+3,505+0,435+0,5+3,77+3,75)*0,15+1,47*0,15 "2NP</t>
  </si>
  <si>
    <t>(1,71+3,55+7,55+0,39+3,66)*0,15+(3,68+1,58+3,465+0,435+0,5+3,77+3,71)*0,15+1,47*0,15 "3NP</t>
  </si>
  <si>
    <t>(4+4)*1,35+(0,94+0,94+0,81+0,82+0,85+0,82+0,9*9)*1,1+(1,77+2,2)*1,35+(1,5+1,47)*1,1 "1NP zařizovací předměty</t>
  </si>
  <si>
    <t>(1,6+1,7)*1,35+(0,93+0,955+0,945+0,9*6)*1,1+(0,95+0,9*2)*1,35+1,47*1,1 "2NP zařizovací předměty</t>
  </si>
  <si>
    <t>(1,6+1,7)*1,35+(0,94+0,955+0,925+0,9*6)*1,1+(0,94+0,9*2)*1,35+1,47*1,1 "3NP zařizovací předměty</t>
  </si>
  <si>
    <t>-276596610</t>
  </si>
  <si>
    <t>1,5*15+0,15*24 "1NP</t>
  </si>
  <si>
    <t>-443169172</t>
  </si>
  <si>
    <t>(3,32+4,7+12,28)*2+(4,75+3,03+5,15+0,3+0,37+0,3+0,38+3,46+3,48+3,54+3,48)*2+(1,5+1,46)*1,5 "1NP</t>
  </si>
  <si>
    <t>(1,72+3,54+7,42+0,52+3,38)*2+(3,53+1,53+3,505+0,435+0,5+3,77+3,75)*2+1,47*1,5 "2NP</t>
  </si>
  <si>
    <t>(1,71+3,55+7,55+0,39+3,66)*2+(3,68+1,58+3,465+0,435+0,5+3,77+3,71)*2+1,47*1,5 "3NP</t>
  </si>
  <si>
    <t>666361824</t>
  </si>
  <si>
    <t>241,13*1,1 'Přepočtené koeficientem množství</t>
  </si>
  <si>
    <t>972524646</t>
  </si>
  <si>
    <t>2*3 "1NP</t>
  </si>
  <si>
    <t>-1300643548</t>
  </si>
  <si>
    <t>14*1,05 'Přepočtené koeficientem množství</t>
  </si>
  <si>
    <t>371486928</t>
  </si>
  <si>
    <t>(3,32+4,7+12,28)+(4,75+3,03+5,15+0,3+0,37+0,3+0,38+3,46+3,48+3,54+3,48)+(1,5+1,46)+2*28 "1NP</t>
  </si>
  <si>
    <t>(1,72+3,54+7,42+0,52+3,38)+(3,53+1,53+3,505+0,435+0,5+3,77+3,75)+1,47+2*24 "2NP</t>
  </si>
  <si>
    <t>(1,71+3,55+7,55+0,39+3,66)+(3,68+1,58+3,465+0,435+0,5+3,77+3,71)+1,47+2*24 "3NP</t>
  </si>
  <si>
    <t>-1364889687</t>
  </si>
  <si>
    <t>274,04*1,05 'Přepočtené koeficientem množství</t>
  </si>
  <si>
    <t>1686162896</t>
  </si>
  <si>
    <t>-773695113</t>
  </si>
  <si>
    <t>(0,02+0,15+0,02)*0,82*9 "prahy dveří</t>
  </si>
  <si>
    <t>719222444</t>
  </si>
  <si>
    <t>1,402*2 'Přepočtené koeficientem množství</t>
  </si>
  <si>
    <t>1705429267</t>
  </si>
  <si>
    <t>1420942628</t>
  </si>
  <si>
    <t>-568691083</t>
  </si>
  <si>
    <t>-1655055615</t>
  </si>
  <si>
    <t>119979577</t>
  </si>
  <si>
    <t>1759439511</t>
  </si>
  <si>
    <t>-173728906</t>
  </si>
  <si>
    <t>72,21 "penetrace podlah</t>
  </si>
  <si>
    <t>-1906601121</t>
  </si>
  <si>
    <t>227,54 "opravované stěny</t>
  </si>
  <si>
    <t>75,81 "stropy</t>
  </si>
  <si>
    <t>1239129711</t>
  </si>
  <si>
    <t>72,21 "řešené místnosti</t>
  </si>
  <si>
    <t>6,6*1,5*3 "chodby</t>
  </si>
  <si>
    <t>-165487514</t>
  </si>
  <si>
    <t>101,91*1,05 'Přepočtené koeficientem množství</t>
  </si>
  <si>
    <t>323308249</t>
  </si>
  <si>
    <t>0,8*1,97*2*15+0,6*1,97*2*10 "dveře</t>
  </si>
  <si>
    <t>1,3*0,85*4*3 "okna</t>
  </si>
  <si>
    <t>1601646145</t>
  </si>
  <si>
    <t>84,18*1,05 'Přepočtené koeficientem množství</t>
  </si>
  <si>
    <t>-873987188</t>
  </si>
  <si>
    <t>1039094954</t>
  </si>
  <si>
    <t>3,75*1,28*2+2,05*1,32*2+2,03*1,45*2 "SDK</t>
  </si>
  <si>
    <t>-1358572133</t>
  </si>
  <si>
    <t>712387366</t>
  </si>
  <si>
    <t>305512860</t>
  </si>
  <si>
    <t>1930085700</t>
  </si>
  <si>
    <t>-1380388963</t>
  </si>
  <si>
    <t>SO-02 ZTI - Zdravotechnika - budova II</t>
  </si>
  <si>
    <t>-2121678943</t>
  </si>
  <si>
    <t>1131469360</t>
  </si>
  <si>
    <t>-1847500686</t>
  </si>
  <si>
    <t>-316875067</t>
  </si>
  <si>
    <t>-1556371054</t>
  </si>
  <si>
    <t>1931543706</t>
  </si>
  <si>
    <t>79678367</t>
  </si>
  <si>
    <t>-2023824158</t>
  </si>
  <si>
    <t>1905210616</t>
  </si>
  <si>
    <t>1177963737</t>
  </si>
  <si>
    <t>2,801*10 'Přepočtené koeficientem množství</t>
  </si>
  <si>
    <t>207543036</t>
  </si>
  <si>
    <t>1587785443</t>
  </si>
  <si>
    <t>-270505032</t>
  </si>
  <si>
    <t>-480795065</t>
  </si>
  <si>
    <t>-1289592093</t>
  </si>
  <si>
    <t>-1454025713</t>
  </si>
  <si>
    <t>252956351</t>
  </si>
  <si>
    <t>-863111206</t>
  </si>
  <si>
    <t>204244676</t>
  </si>
  <si>
    <t>-205628514</t>
  </si>
  <si>
    <t>1808487753</t>
  </si>
  <si>
    <t>-750672159</t>
  </si>
  <si>
    <t>-512207309</t>
  </si>
  <si>
    <t>164060653</t>
  </si>
  <si>
    <t>1662453406</t>
  </si>
  <si>
    <t>1368207853</t>
  </si>
  <si>
    <t>-1675864681</t>
  </si>
  <si>
    <t>-102393654</t>
  </si>
  <si>
    <t>73987223</t>
  </si>
  <si>
    <t>1484358769</t>
  </si>
  <si>
    <t>664065814</t>
  </si>
  <si>
    <t>-2085648194</t>
  </si>
  <si>
    <t>-1187753760</t>
  </si>
  <si>
    <t>1952142282</t>
  </si>
  <si>
    <t>165191234</t>
  </si>
  <si>
    <t>83514338</t>
  </si>
  <si>
    <t>-831911155</t>
  </si>
  <si>
    <t>-1435599739</t>
  </si>
  <si>
    <t>-187412260</t>
  </si>
  <si>
    <t>540670760</t>
  </si>
  <si>
    <t>-786000969</t>
  </si>
  <si>
    <t>1725860784</t>
  </si>
  <si>
    <t>1775762489</t>
  </si>
  <si>
    <t>-2140168684</t>
  </si>
  <si>
    <t>-723998389</t>
  </si>
  <si>
    <t>228097099</t>
  </si>
  <si>
    <t>1136569928</t>
  </si>
  <si>
    <t>-1231290813</t>
  </si>
  <si>
    <t>-734624785</t>
  </si>
  <si>
    <t>-1925040914</t>
  </si>
  <si>
    <t>1820103228</t>
  </si>
  <si>
    <t>-1982862792</t>
  </si>
  <si>
    <t>-675400388</t>
  </si>
  <si>
    <t>743989330</t>
  </si>
  <si>
    <t>-2036635161</t>
  </si>
  <si>
    <t>-1348022506</t>
  </si>
  <si>
    <t>-2144043975</t>
  </si>
  <si>
    <t>-2135240906</t>
  </si>
  <si>
    <t>1152350535</t>
  </si>
  <si>
    <t>-112830678</t>
  </si>
  <si>
    <t>-749579113</t>
  </si>
  <si>
    <t>1301676053</t>
  </si>
  <si>
    <t>1290098954</t>
  </si>
  <si>
    <t>-2067641710</t>
  </si>
  <si>
    <t>1044778763</t>
  </si>
  <si>
    <t>1090890133</t>
  </si>
  <si>
    <t>47449952</t>
  </si>
  <si>
    <t>517173400</t>
  </si>
  <si>
    <t>1804162237</t>
  </si>
  <si>
    <t>-1282130425</t>
  </si>
  <si>
    <t>864016272</t>
  </si>
  <si>
    <t>329044422</t>
  </si>
  <si>
    <t>1000182949</t>
  </si>
  <si>
    <t>189087368</t>
  </si>
  <si>
    <t>-457165201</t>
  </si>
  <si>
    <t>456620470</t>
  </si>
  <si>
    <t>1215951310</t>
  </si>
  <si>
    <t>1747766425</t>
  </si>
  <si>
    <t>-306205073</t>
  </si>
  <si>
    <t>-960023246</t>
  </si>
  <si>
    <t>-1572050326</t>
  </si>
  <si>
    <t>-136273028</t>
  </si>
  <si>
    <t>-1866199135</t>
  </si>
  <si>
    <t>SO-02 ELE - Elektromontáže - budova II</t>
  </si>
  <si>
    <t>-404558610</t>
  </si>
  <si>
    <t>-1918730207</t>
  </si>
  <si>
    <t>SO-03 - Stavební práce - budova III</t>
  </si>
  <si>
    <t>-1290880759</t>
  </si>
  <si>
    <t>-404708391</t>
  </si>
  <si>
    <t>659560015</t>
  </si>
  <si>
    <t>-481583085</t>
  </si>
  <si>
    <t>1248183092</t>
  </si>
  <si>
    <t>-1917904972</t>
  </si>
  <si>
    <t>975302579</t>
  </si>
  <si>
    <t>-1281822147</t>
  </si>
  <si>
    <t>1,55*3,3+1,55*3,3+2,06*3,3 "1PP</t>
  </si>
  <si>
    <t>342244221</t>
  </si>
  <si>
    <t>Příčka z cihel broušených na tenkovrstvou maltu tloušťky 140 mm</t>
  </si>
  <si>
    <t>-1376814683</t>
  </si>
  <si>
    <t>0,8*1,2 "přizdívka v 74/III</t>
  </si>
  <si>
    <t>-1118111573</t>
  </si>
  <si>
    <t>3,3*2+3,3*4</t>
  </si>
  <si>
    <t>-257612148</t>
  </si>
  <si>
    <t>10,39+10,21 "1PP</t>
  </si>
  <si>
    <t>16,38+4,20+16,71 "1NP</t>
  </si>
  <si>
    <t>3,05+5,72+2,40+2,83+5,65 "2NP</t>
  </si>
  <si>
    <t>3,00+5,77+2,31+2,83+5,65 "3NP</t>
  </si>
  <si>
    <t>496667985</t>
  </si>
  <si>
    <t>0,8*1*2*4</t>
  </si>
  <si>
    <t>-1829882566</t>
  </si>
  <si>
    <t>348210081</t>
  </si>
  <si>
    <t>(5,1+5,3+0,7+0,36+8,08+3,66+3,7-0,9-0,88-1,77)*2+(22,36-1,4-2,3)*2 "1NP pod obklad</t>
  </si>
  <si>
    <t>(1,7+3,38+7,52+0,42+3,56-0,93-0,96)*2+(3,62+1,56+3,455+0,435+0,49+3,75+3,71-0,945-0,925)*2 +1,55*1,5 "2NP pod obklad</t>
  </si>
  <si>
    <t>(1,7+3,38+7,52+0,42+3,56-0,93-0,96)*2+(3,6+1,54+3,495+0,435+0,49+3,75*2-0,945-0,945)*2+1,49*1,5 "3NP pod obklad</t>
  </si>
  <si>
    <t>787599044</t>
  </si>
  <si>
    <t>1,55*3,3+1,55*3,3+2,06*3,3 "1PP příčky</t>
  </si>
  <si>
    <t>-1385343834</t>
  </si>
  <si>
    <t>207,98+17,028</t>
  </si>
  <si>
    <t>217401955</t>
  </si>
  <si>
    <t>13,12*3,3+13,08*3,3+6,32*3,3-0,8*1,97*4-1,315*0,85*4+(0,85*2+1,315)*0,21*4 "1PP</t>
  </si>
  <si>
    <t>-17,028 "odpočet nové zdivo</t>
  </si>
  <si>
    <t>(17,13)*1,32+8,62*3,32+15,87*1,32+6,52*3,32+(2,16+1,28+2,78+0,26+0,9+0,88+1,36*3+1,83*2+0,15)*0,15+(2,16+1,42+1,36*2+1,83)*0,15</t>
  </si>
  <si>
    <t>-(0,8*1,97*4)-(1,33*0,85*4)+(0,85*2+1,33)*0,21*4</t>
  </si>
  <si>
    <t>(7,06+7,68)*1,28+(6,2*3,27-1,55*1,5)+(6,96+7,6)*1,26+6,37*3,28+(0,93+1,26+1,41+1,08+2,02+0,945+0,925+1,34*2)*0,15+(0,93+1,41+2,02+1,34)*0,15</t>
  </si>
  <si>
    <t>7,02*1,34+7,7*1,46+(6,08*3,35-1,49*1,5)+(6,96*1,34+7,58*1,46)+6,37*3,34+(0,93+1,26+1,41+1,08+2,04+0,945+0,945+1,34*2)*0,15+(0,93+1,41+2,04+1,34)*0,15</t>
  </si>
  <si>
    <t>-1691800724</t>
  </si>
  <si>
    <t>(1,84*0,15+1,49*0,21+1,79*0,17+1,5*0,19+2,04*0,1+1,3*0,1+0,1*0,15+0,05*0,17)*0,12 "1PP, P/1.2</t>
  </si>
  <si>
    <t>1616904023</t>
  </si>
  <si>
    <t>93,32 "místnosti</t>
  </si>
  <si>
    <t>-1527205071</t>
  </si>
  <si>
    <t>(2,06+2,8)*3,3-0,8*1,97+(2,7+1,4+0,88)*3,3-0,8*1,97+1,06*0,2 "1PP</t>
  </si>
  <si>
    <t>(1,34+2,3)*3,32+(0,9+0,88+1,77)*3,32+0,15*(3,32-2,15)*3 "1NP</t>
  </si>
  <si>
    <t>(0,93+0,96)*3,26+(0,945+0,925)*3,28+0,15*(3,28-2,15)*2 "2NP</t>
  </si>
  <si>
    <t>(0,93+0,96)*3,46+(0,945+0,945)*3,46+0,15*(3,46-2,15)*2 "3NP</t>
  </si>
  <si>
    <t>1429448024</t>
  </si>
  <si>
    <t>1,49*0,21*3,3+1,5*0,19*3,3 "1PP</t>
  </si>
  <si>
    <t>-332983618</t>
  </si>
  <si>
    <t>91,99 "odstranění lepidla bourané dlažby</t>
  </si>
  <si>
    <t>-477933231</t>
  </si>
  <si>
    <t>0,8*1,97*5+0,6*1,97 "1PP</t>
  </si>
  <si>
    <t>-2060306310</t>
  </si>
  <si>
    <t>(3,6+1,64)*1,32+(8,7*1,48)+(3,61+1,51)*1,32+(7,53+0,43+3,54)*1,48 "1PP</t>
  </si>
  <si>
    <t>(5,1+5,3+0,7+0,36+8,08+3,66+3,7)*2+22,36*2 "1NP</t>
  </si>
  <si>
    <t>(1,7+3,38+7,52+0,42+3,56)*2+(3,62+1,56+3,455+0,435+0,49+3,75+3,71)*2 "2NP</t>
  </si>
  <si>
    <t>(1,7+3,38+7,52+0,42+3,56)*2+(3,6+1,54+3,495+0,435+0,49+3,75*2)*2 "3NP</t>
  </si>
  <si>
    <t>260429396</t>
  </si>
  <si>
    <t>1950252248</t>
  </si>
  <si>
    <t>-1230644280</t>
  </si>
  <si>
    <t>47,196*14 'Přepočtené koeficientem množství</t>
  </si>
  <si>
    <t>-717087322</t>
  </si>
  <si>
    <t>466831135</t>
  </si>
  <si>
    <t>-623460140</t>
  </si>
  <si>
    <t>(1,84*0,15+1,49*0,21+1,79*0,17+1,5*0,19+2,04*0,1+1,3*0,1+0,1*0,15+0,05*0,17) "1PP, P/1.2</t>
  </si>
  <si>
    <t>-1084730284</t>
  </si>
  <si>
    <t>1,536*0,00033 'Přepočtené koeficientem množství</t>
  </si>
  <si>
    <t>-1138654937</t>
  </si>
  <si>
    <t>-2079069766</t>
  </si>
  <si>
    <t>3,79*3,32 "1NP</t>
  </si>
  <si>
    <t>2,02*3,28 "2NP</t>
  </si>
  <si>
    <t>1170728950</t>
  </si>
  <si>
    <t>-845256033</t>
  </si>
  <si>
    <t>-394946535</t>
  </si>
  <si>
    <t>395606211</t>
  </si>
  <si>
    <t>(1,1+1,4+1,4+0,83-0,6-0,8)*2</t>
  </si>
  <si>
    <t>729203913</t>
  </si>
  <si>
    <t>674973125</t>
  </si>
  <si>
    <t>1311821254</t>
  </si>
  <si>
    <t>4 "1PP</t>
  </si>
  <si>
    <t>-587250019</t>
  </si>
  <si>
    <t>1+2+2 "D/02</t>
  </si>
  <si>
    <t>2+3+3 "D/03</t>
  </si>
  <si>
    <t>-460090780</t>
  </si>
  <si>
    <t>1962098748</t>
  </si>
  <si>
    <t>-993927623</t>
  </si>
  <si>
    <t>2004421025</t>
  </si>
  <si>
    <t>409554298</t>
  </si>
  <si>
    <t>-2037450710</t>
  </si>
  <si>
    <t>-686389059</t>
  </si>
  <si>
    <t>-1669938040</t>
  </si>
  <si>
    <t>911698109</t>
  </si>
  <si>
    <t>1385337923</t>
  </si>
  <si>
    <t>-2116777321</t>
  </si>
  <si>
    <t>-1851511771</t>
  </si>
  <si>
    <t>244082850</t>
  </si>
  <si>
    <t>-1698843025</t>
  </si>
  <si>
    <t>5 "1PP</t>
  </si>
  <si>
    <t>6 "1NP</t>
  </si>
  <si>
    <t>-2120172344</t>
  </si>
  <si>
    <t>-84553518</t>
  </si>
  <si>
    <t>576106942</t>
  </si>
  <si>
    <t>-480161918</t>
  </si>
  <si>
    <t>(1,1+1,4+1,4+0,83-0,6-0,8)*2 "Z/01 zpětná montáž</t>
  </si>
  <si>
    <t>-885974563</t>
  </si>
  <si>
    <t>993851430</t>
  </si>
  <si>
    <t>666689130</t>
  </si>
  <si>
    <t>-395405581</t>
  </si>
  <si>
    <t>-1823338047</t>
  </si>
  <si>
    <t>1253215144</t>
  </si>
  <si>
    <t>-1451634953</t>
  </si>
  <si>
    <t>-1258238625</t>
  </si>
  <si>
    <t>5,19 "1PP</t>
  </si>
  <si>
    <t>7,76 "1NP</t>
  </si>
  <si>
    <t>5,34"2NP</t>
  </si>
  <si>
    <t>5,22 "3NP</t>
  </si>
  <si>
    <t>-1075922138</t>
  </si>
  <si>
    <t>13,08+13,12-0,8*2 "1PP</t>
  </si>
  <si>
    <t>8,62-0,8 "73/III</t>
  </si>
  <si>
    <t>6,2-0,8-1,55 "102/III</t>
  </si>
  <si>
    <t>6,08-0,8-1,49 "202/III</t>
  </si>
  <si>
    <t>-2116522352</t>
  </si>
  <si>
    <t>40,06*1,1 'Přepočtené koeficientem množství</t>
  </si>
  <si>
    <t>-1113376671</t>
  </si>
  <si>
    <t>8,68+2,29+8,30 "1PP</t>
  </si>
  <si>
    <t>15,30+4,2+15,97 "1NP</t>
  </si>
  <si>
    <t>8,21+2,40+8,05 "2NP</t>
  </si>
  <si>
    <t>8,22+2,31+8,06 "3NP</t>
  </si>
  <si>
    <t>-1955572503</t>
  </si>
  <si>
    <t>1921599567</t>
  </si>
  <si>
    <t>93,32*1,15 'Přepočtené koeficientem množství</t>
  </si>
  <si>
    <t>-1195116844</t>
  </si>
  <si>
    <t>489851897</t>
  </si>
  <si>
    <t>13,12+13,08-0,8*2 "1PP</t>
  </si>
  <si>
    <t>28,8+8,62+23,22-0,8*3 "1NP</t>
  </si>
  <si>
    <t>19,44+6,2+18,62-0,8*3 "2NP</t>
  </si>
  <si>
    <t>19,48+6,08+18,62-0,8*3 "3NP</t>
  </si>
  <si>
    <t>-1139753848</t>
  </si>
  <si>
    <t>875172054</t>
  </si>
  <si>
    <t>237,56</t>
  </si>
  <si>
    <t>-298598429</t>
  </si>
  <si>
    <t>(5,1+5,3+0,7+0,36+8,08+3,66+3,7)*0,15+22,36*0,15 "1NP sokly</t>
  </si>
  <si>
    <t>(1,7+3,38+7,52+0,42+3,56)*0,15+(3,62+1,56+3,455+0,435+0,49+3,75+3,71)*0,15 +1,55*0,15 "2NP sokly</t>
  </si>
  <si>
    <t>(1,7+3,38+7,52+0,42+3,56)*0,15+(3,6+1,54+3,495+0,435+0,49+3,75*2)*0,15+1,49*0,15 "3NP sokly</t>
  </si>
  <si>
    <t>(3,2+4+2,2)*1,35+(0,9+0,88+0,8+0,9*5+2,4+2)*1,1+(1,43+2,2)*1,35 "1NP zařizovací předměty</t>
  </si>
  <si>
    <t>(1,6+1,7)*1,35+(0,93+0,945+0,925+0,9*6)*1,1+(0,96+0,9*2)*1,35+1,55*1,1 "2NP zařizovací předměty</t>
  </si>
  <si>
    <t>(1,6+1,7)*1,35+(0,93+0,945*2+0,9*6)*1,1+(0,96+0,9*2)*1,35+1,49*1,1 "3NP zařizovací předměty</t>
  </si>
  <si>
    <t>-1479823478</t>
  </si>
  <si>
    <t>1,5*13+0,15*17 "1NP</t>
  </si>
  <si>
    <t>-623460480</t>
  </si>
  <si>
    <t>(1,7+3,38+7,52+0,42+3,56)*2+(3,62+1,56+3,455+0,435+0,49+3,75+3,71)*2 +1,55*1,5 "2NP</t>
  </si>
  <si>
    <t>(1,7+3,38+7,52+0,42+3,56)*2+(3,6+1,54+3,495+0,435+0,49+3,75*2)*2+1,49*1,5 "3NP</t>
  </si>
  <si>
    <t>346222138</t>
  </si>
  <si>
    <t>237,56*1,1 'Přepočtené koeficientem množství</t>
  </si>
  <si>
    <t>-1892629424</t>
  </si>
  <si>
    <t>2*10 "1NP</t>
  </si>
  <si>
    <t>1626770002</t>
  </si>
  <si>
    <t>28*1,05 'Přepočtené koeficientem množství</t>
  </si>
  <si>
    <t>2105076931</t>
  </si>
  <si>
    <t>(5,1+5,3+0,7+0,36+8,08+3,66+3,7)+22,36+2*16 "1NP</t>
  </si>
  <si>
    <t>(1,7+3,38+7,52+0,42+3,56)+(3,62+1,56+3,455+0,435+0,49+3,75+3,71) +1,55+2*24 "2NP</t>
  </si>
  <si>
    <t>(1,7+3,38+7,52+0,42+3,56)+(3,6+1,54+3,495+0,435+0,49+3,75*2)+1,49+2*24 "3NP</t>
  </si>
  <si>
    <t>1523908650</t>
  </si>
  <si>
    <t>247,54*1,05 'Přepočtené koeficientem množství</t>
  </si>
  <si>
    <t>-1505723887</t>
  </si>
  <si>
    <t>-387956170</t>
  </si>
  <si>
    <t>-751493837</t>
  </si>
  <si>
    <t>1345894321</t>
  </si>
  <si>
    <t>(0,05+0,2+0,05)*(0,8+1,97*2)*5"D/02</t>
  </si>
  <si>
    <t>(0,05+0,15+0,05)*(0,6+1,97*2)*8 "D/03</t>
  </si>
  <si>
    <t>-1664572857</t>
  </si>
  <si>
    <t>349592832</t>
  </si>
  <si>
    <t>2087557081</t>
  </si>
  <si>
    <t>-532423873</t>
  </si>
  <si>
    <t>-2064006182</t>
  </si>
  <si>
    <t>-221968212</t>
  </si>
  <si>
    <t>93,32 "penetrace podlah</t>
  </si>
  <si>
    <t>1515954934</t>
  </si>
  <si>
    <t>309,97 "opravované stěny</t>
  </si>
  <si>
    <t>97,1 "stropy</t>
  </si>
  <si>
    <t>-1606012296</t>
  </si>
  <si>
    <t>93,32 "řešené místnosti</t>
  </si>
  <si>
    <t>2058378267</t>
  </si>
  <si>
    <t>132,92*1,05 'Přepočtené koeficientem množství</t>
  </si>
  <si>
    <t>-1119981933</t>
  </si>
  <si>
    <t>0,8*1,97*2*14+0,6*1,97*2*8 "dveře</t>
  </si>
  <si>
    <t>793760762</t>
  </si>
  <si>
    <t>80,72*1,05 'Přepočtené koeficientem množství</t>
  </si>
  <si>
    <t>-1084924990</t>
  </si>
  <si>
    <t>941397198</t>
  </si>
  <si>
    <t>97,10 "stropy</t>
  </si>
  <si>
    <t>309,87 "stěny oprava</t>
  </si>
  <si>
    <t>17,028 "vyzdívky nové</t>
  </si>
  <si>
    <t>3,79*(1,32+1,32)+2,02*(1,26+1,28)+2,04*(1,46+1,46) "SDK</t>
  </si>
  <si>
    <t>-298237971</t>
  </si>
  <si>
    <t>226679868</t>
  </si>
  <si>
    <t>-1185463150</t>
  </si>
  <si>
    <t>509773481</t>
  </si>
  <si>
    <t>-1993089831</t>
  </si>
  <si>
    <t>SO-03 ZTI - Zdravotechnika - budova III</t>
  </si>
  <si>
    <t>933585762</t>
  </si>
  <si>
    <t>39008863</t>
  </si>
  <si>
    <t>-2000036399</t>
  </si>
  <si>
    <t>288000655</t>
  </si>
  <si>
    <t>1327307991</t>
  </si>
  <si>
    <t>-2119881424</t>
  </si>
  <si>
    <t>901522276</t>
  </si>
  <si>
    <t>381935877</t>
  </si>
  <si>
    <t>-1780725950</t>
  </si>
  <si>
    <t>-830090045</t>
  </si>
  <si>
    <t>2,831*10 'Přepočtené koeficientem množství</t>
  </si>
  <si>
    <t>-52457325</t>
  </si>
  <si>
    <t>-1281299830</t>
  </si>
  <si>
    <t>145002513</t>
  </si>
  <si>
    <t>18653289</t>
  </si>
  <si>
    <t>2080557822</t>
  </si>
  <si>
    <t>-2122154129</t>
  </si>
  <si>
    <t>296776560</t>
  </si>
  <si>
    <t>-1075564952</t>
  </si>
  <si>
    <t>743423222</t>
  </si>
  <si>
    <t>1388122065</t>
  </si>
  <si>
    <t>1715573571</t>
  </si>
  <si>
    <t>-645013273</t>
  </si>
  <si>
    <t>1850042654</t>
  </si>
  <si>
    <t>636557798</t>
  </si>
  <si>
    <t>-941374276</t>
  </si>
  <si>
    <t>-1678695979</t>
  </si>
  <si>
    <t>1893479378</t>
  </si>
  <si>
    <t>-34057579</t>
  </si>
  <si>
    <t>1110393055</t>
  </si>
  <si>
    <t>998721102</t>
  </si>
  <si>
    <t>Přesun hmot tonážní pro vnitřní kanalizaci v objektech v přes 6 do 12 m</t>
  </si>
  <si>
    <t>197973014</t>
  </si>
  <si>
    <t>1411678448</t>
  </si>
  <si>
    <t>886532554</t>
  </si>
  <si>
    <t>1056741089</t>
  </si>
  <si>
    <t>1552796681</t>
  </si>
  <si>
    <t>1489534870</t>
  </si>
  <si>
    <t>-876518393</t>
  </si>
  <si>
    <t>-1628623034</t>
  </si>
  <si>
    <t>-1523511063</t>
  </si>
  <si>
    <t>-906806995</t>
  </si>
  <si>
    <t>1043950295</t>
  </si>
  <si>
    <t>-80300433</t>
  </si>
  <si>
    <t>-814767414</t>
  </si>
  <si>
    <t>396832358</t>
  </si>
  <si>
    <t>1494326667</t>
  </si>
  <si>
    <t>352769081</t>
  </si>
  <si>
    <t>-8892098</t>
  </si>
  <si>
    <t>1522866962</t>
  </si>
  <si>
    <t>-801797993</t>
  </si>
  <si>
    <t>168750166</t>
  </si>
  <si>
    <t>1868312101</t>
  </si>
  <si>
    <t>-485355608</t>
  </si>
  <si>
    <t>-510947868</t>
  </si>
  <si>
    <t>-1980222605</t>
  </si>
  <si>
    <t>-1200261166</t>
  </si>
  <si>
    <t>-630719273</t>
  </si>
  <si>
    <t>1950791868</t>
  </si>
  <si>
    <t>-1179330476</t>
  </si>
  <si>
    <t>1259456411</t>
  </si>
  <si>
    <t>-1449871021</t>
  </si>
  <si>
    <t>674608368</t>
  </si>
  <si>
    <t>-1540851831</t>
  </si>
  <si>
    <t>915702111</t>
  </si>
  <si>
    <t>-1655881805</t>
  </si>
  <si>
    <t>-961608017</t>
  </si>
  <si>
    <t>-745511750</t>
  </si>
  <si>
    <t>-104161753</t>
  </si>
  <si>
    <t>56696510</t>
  </si>
  <si>
    <t>929037560</t>
  </si>
  <si>
    <t>725119125</t>
  </si>
  <si>
    <t>Montáž klozetových mís závěsných na nosné stěny</t>
  </si>
  <si>
    <t>1174917450</t>
  </si>
  <si>
    <t>64236051</t>
  </si>
  <si>
    <t>klozet keramický bílý závěsný hluboké splachování pro handicapované</t>
  </si>
  <si>
    <t>1414697681</t>
  </si>
  <si>
    <t>1391528213</t>
  </si>
  <si>
    <t>-1560806289</t>
  </si>
  <si>
    <t>-61593049</t>
  </si>
  <si>
    <t>1260716776</t>
  </si>
  <si>
    <t>725211681</t>
  </si>
  <si>
    <t>Umyvadlo keramické bílé zdravotní šířky 640 mm připevněné na stěnu šrouby</t>
  </si>
  <si>
    <t>1532295180</t>
  </si>
  <si>
    <t>725291669</t>
  </si>
  <si>
    <t>Montáž madla invalidního krakorcového</t>
  </si>
  <si>
    <t>-236334306</t>
  </si>
  <si>
    <t>55147103</t>
  </si>
  <si>
    <t>madlo invalidní krakorcové nerez mat 900mm</t>
  </si>
  <si>
    <t>797989757</t>
  </si>
  <si>
    <t>725291670</t>
  </si>
  <si>
    <t>Montáž madla invalidního krakorcového sklopného</t>
  </si>
  <si>
    <t>-1364100866</t>
  </si>
  <si>
    <t>55147117</t>
  </si>
  <si>
    <t>madlo invalidní krakorcové sklopné nerez mat 813mm</t>
  </si>
  <si>
    <t>-494230427</t>
  </si>
  <si>
    <t>-680176928</t>
  </si>
  <si>
    <t>2061778870</t>
  </si>
  <si>
    <t>41335356</t>
  </si>
  <si>
    <t>752768370</t>
  </si>
  <si>
    <t>-385762623</t>
  </si>
  <si>
    <t>-854176307</t>
  </si>
  <si>
    <t>1100939434</t>
  </si>
  <si>
    <t>1108968047</t>
  </si>
  <si>
    <t>849169921</t>
  </si>
  <si>
    <t>-673618236</t>
  </si>
  <si>
    <t>725861312</t>
  </si>
  <si>
    <t>Zápachová uzávěrka pro umyvadlo DN 40 podomítková</t>
  </si>
  <si>
    <t>563701161</t>
  </si>
  <si>
    <t>-1781830764</t>
  </si>
  <si>
    <t>-2031076034</t>
  </si>
  <si>
    <t>1068433531</t>
  </si>
  <si>
    <t>-250312599</t>
  </si>
  <si>
    <t>726131043</t>
  </si>
  <si>
    <t>Instalační předstěna pro klozet závěsný v 1120 mm s ovládáním zepředu pro postižené do stěn s kov kcí</t>
  </si>
  <si>
    <t>-692468648</t>
  </si>
  <si>
    <t>1123919033</t>
  </si>
  <si>
    <t>SO-03 ELE - Elektromontáže - budova III</t>
  </si>
  <si>
    <t>Demontáž rušených koncových prvků (vypínače, svítidla a další)</t>
  </si>
  <si>
    <t>-1559358562</t>
  </si>
  <si>
    <t>1121913849</t>
  </si>
  <si>
    <t>Hloubení_rýh</t>
  </si>
  <si>
    <t>Hloubení rýh</t>
  </si>
  <si>
    <t>730,131</t>
  </si>
  <si>
    <t>Hloubení_rýh_ruč</t>
  </si>
  <si>
    <t>Hloubení rýh ručně</t>
  </si>
  <si>
    <t>146,026</t>
  </si>
  <si>
    <t>Hloubení_rýh_stroj</t>
  </si>
  <si>
    <t>Hloubení rýh strojně</t>
  </si>
  <si>
    <t>584,105</t>
  </si>
  <si>
    <t>Lože</t>
  </si>
  <si>
    <t>Lože pod potrubí</t>
  </si>
  <si>
    <t>29,205</t>
  </si>
  <si>
    <t>Obsyp</t>
  </si>
  <si>
    <t>Obsyp potrubí</t>
  </si>
  <si>
    <t>140,886</t>
  </si>
  <si>
    <t>Obsyp_ručně</t>
  </si>
  <si>
    <t>Obsyp ručně</t>
  </si>
  <si>
    <t>28,177</t>
  </si>
  <si>
    <t>Pažení_příložné</t>
  </si>
  <si>
    <t>Pažení příložné</t>
  </si>
  <si>
    <t>1206,25</t>
  </si>
  <si>
    <t>03 - Rekonstrukce dešťové kanalizace technické fakulty ČZU</t>
  </si>
  <si>
    <t>Potrubí_150</t>
  </si>
  <si>
    <t>Potrubí DN 150</t>
  </si>
  <si>
    <t>73,95</t>
  </si>
  <si>
    <t>Potrubí_200</t>
  </si>
  <si>
    <t>Potrubí DN 200</t>
  </si>
  <si>
    <t>104,8</t>
  </si>
  <si>
    <t>0301 - Dešťová kanalizace - mimo objekty</t>
  </si>
  <si>
    <t>Potrubí_300</t>
  </si>
  <si>
    <t>Potrubí DN 300</t>
  </si>
  <si>
    <t>62,5</t>
  </si>
  <si>
    <t>Suť_beton</t>
  </si>
  <si>
    <t>Suť beton</t>
  </si>
  <si>
    <t>29,344</t>
  </si>
  <si>
    <t>Suť_celkem</t>
  </si>
  <si>
    <t>Suť celkem</t>
  </si>
  <si>
    <t>116,697</t>
  </si>
  <si>
    <t>Suť_kamenivo</t>
  </si>
  <si>
    <t>Suť kamenivo</t>
  </si>
  <si>
    <t>69,894</t>
  </si>
  <si>
    <t>Suť_stavební</t>
  </si>
  <si>
    <t>Suť stavební</t>
  </si>
  <si>
    <t>5,477</t>
  </si>
  <si>
    <t>Suť_živice</t>
  </si>
  <si>
    <t>Suť živice</t>
  </si>
  <si>
    <t>11,982</t>
  </si>
  <si>
    <t>Vozovka_areál</t>
  </si>
  <si>
    <t>Vozovka areálová</t>
  </si>
  <si>
    <t>122,265</t>
  </si>
  <si>
    <t>Vozovka_zatrav</t>
  </si>
  <si>
    <t>Vozovka zatravňovací dlažba</t>
  </si>
  <si>
    <t>118,75</t>
  </si>
  <si>
    <t>Zásyp</t>
  </si>
  <si>
    <t>542,392</t>
  </si>
  <si>
    <t>Zásyp_ručně</t>
  </si>
  <si>
    <t>Zásyp ručně</t>
  </si>
  <si>
    <t>108,478</t>
  </si>
  <si>
    <t>Zeleň</t>
  </si>
  <si>
    <t>249,983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</si>
  <si>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</si>
  <si>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</si>
  <si>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</si>
  <si>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</si>
  <si>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>Zemní práce</t>
  </si>
  <si>
    <t>113106093</t>
  </si>
  <si>
    <t>Rozebrání dlažeb při překopech vozovek z vegetační dlažby betonové ručně</t>
  </si>
  <si>
    <t>1957326113</t>
  </si>
  <si>
    <t>113107122</t>
  </si>
  <si>
    <t>Odstranění podkladu z kameniva drceného tl přes 100 do 200 mm ručně</t>
  </si>
  <si>
    <t>-1090996102</t>
  </si>
  <si>
    <t>113107130</t>
  </si>
  <si>
    <t>Odstranění podkladu z betonu prostého tl do 100 mm ručně</t>
  </si>
  <si>
    <t>77842146</t>
  </si>
  <si>
    <t>113107141</t>
  </si>
  <si>
    <t>Odstranění podkladu živičného tl 50 mm ručně</t>
  </si>
  <si>
    <t>-1219774794</t>
  </si>
  <si>
    <t>113202111</t>
  </si>
  <si>
    <t>Vytrhání obrub krajníků obrubníků stojatých</t>
  </si>
  <si>
    <t>-725127821</t>
  </si>
  <si>
    <t>"Rozebrání a znovu uložení obrub na přechodu zatravňovací tvárnice/živice" 2*1,50</t>
  </si>
  <si>
    <t>113204111</t>
  </si>
  <si>
    <t>Vytrhání obrub záhonových</t>
  </si>
  <si>
    <t>-1394876505</t>
  </si>
  <si>
    <t>"Rozebrání a znovu uložení obrub na přechodu zatravňovací tvárnice/zeleň" 2*1,50</t>
  </si>
  <si>
    <t>119001999R</t>
  </si>
  <si>
    <t>Dočasné zajištění inženýrských sítí v kolizi s výkopem</t>
  </si>
  <si>
    <t>-1954891550</t>
  </si>
  <si>
    <t>121112003</t>
  </si>
  <si>
    <t>Sejmutí ornice tl vrstvy do 200 mm ručně</t>
  </si>
  <si>
    <t>-42444667</t>
  </si>
  <si>
    <t>Sejmutí ornice tl. 0,20m</t>
  </si>
  <si>
    <t>1,000</t>
  </si>
  <si>
    <t>132312222</t>
  </si>
  <si>
    <t>Hloubení zapažených rýh šířky do 2000 mm v nesoudržných horninách třídy těžitelnosti II skupiny 4 ručně</t>
  </si>
  <si>
    <t>-1270204309</t>
  </si>
  <si>
    <t>132355204</t>
  </si>
  <si>
    <t>Hloubení zapažených rýh š do 2000 mm v hornině třídy těžitelnosti II skupiny 4 objem přes 100 m3 v omezeném prostoru</t>
  </si>
  <si>
    <t>2126562021</t>
  </si>
  <si>
    <t>139001101</t>
  </si>
  <si>
    <t>Příplatek za ztížení vykopávky v blízkosti podzemního vedení</t>
  </si>
  <si>
    <t>1995722219</t>
  </si>
  <si>
    <t>Potrubí_150*1,15*2,50</t>
  </si>
  <si>
    <t>Potrubí_200*1,20*2,50</t>
  </si>
  <si>
    <t>Potrubí_300*1,30*2,50</t>
  </si>
  <si>
    <t>"Hloubení rýh strojně - předpoklad 80%" Hloubení_rýh*0,80</t>
  </si>
  <si>
    <t>"Hloubení rýh ručně - předpoklad 20%" Hloubení_rýh*0,20</t>
  </si>
  <si>
    <t>"Předpoklad 25%" Hloubení_rýh_stroj*0,25</t>
  </si>
  <si>
    <t>151101101</t>
  </si>
  <si>
    <t>Zřízení příložného pažení a rozepření stěn rýh hl do 2 m</t>
  </si>
  <si>
    <t>-1982523871</t>
  </si>
  <si>
    <t>(Potrubí_150+Potrubí_200+Potrubí_300)*2,500*2</t>
  </si>
  <si>
    <t>151101111</t>
  </si>
  <si>
    <t>Odstranění příložného pažení a rozepření stěn rýh hl do 2 m</t>
  </si>
  <si>
    <t>1057393185</t>
  </si>
  <si>
    <t>162551108</t>
  </si>
  <si>
    <t>Vodorovné přemístění přes 2 500 do 3000 m výkopku/sypaniny z horniny třídy těžitelnosti I skupiny 1 až 3</t>
  </si>
  <si>
    <t>-1679192349</t>
  </si>
  <si>
    <t>Ornice na mezideponii a zpět</t>
  </si>
  <si>
    <t>Zeleň*0,20*2</t>
  </si>
  <si>
    <t>162751133</t>
  </si>
  <si>
    <t>Vodorovné přemístění přes 5 000 do 6000 m výkopku/sypaniny z horniny třídy těžitelnosti II skupiny 4 a 5</t>
  </si>
  <si>
    <t>-1131003535</t>
  </si>
  <si>
    <t>167151101</t>
  </si>
  <si>
    <t>Nakládání výkopku z hornin třídy těžitelnosti I skupiny 1 až 3 do 100 m3</t>
  </si>
  <si>
    <t>349753189</t>
  </si>
  <si>
    <t>Nakládání ornice na mezideponii</t>
  </si>
  <si>
    <t>Zeleň*0,20</t>
  </si>
  <si>
    <t>171201231</t>
  </si>
  <si>
    <t>Poplatek za uložení zeminy a kamení na recyklační skládce (skládkovné) kód odpadu 17 05 04</t>
  </si>
  <si>
    <t>934612334</t>
  </si>
  <si>
    <t>Hloubení_rýh*1,800</t>
  </si>
  <si>
    <t>171251201</t>
  </si>
  <si>
    <t>Uložení sypaniny na skládky nebo meziskládky</t>
  </si>
  <si>
    <t>2024539998</t>
  </si>
  <si>
    <t>172556999R</t>
  </si>
  <si>
    <t>Sonda - ověření stávající polohy</t>
  </si>
  <si>
    <t>-1902634811</t>
  </si>
  <si>
    <t>"Ověření napojení v blízkosti šachty RŠ-D-14 - ověření pozice napojení stávajícího potrubí na nové svodné potrubí" 1,000</t>
  </si>
  <si>
    <t>"Ověření napojení v blízkosti šachty RŠ-D-12 - ověření pozice napojení stávajícího potrubí na nové svodné potrubí" 1,000</t>
  </si>
  <si>
    <t>"Ověření napojení v blízkosti šachty RŠ-D-05 - ověření pozice napojení stávajícího potrubí na nové svodné potrubí" 1,000</t>
  </si>
  <si>
    <t>"Ověření napojení v blízkosti šachty RŠ-D-03 - ověření pozice napojení stávajícího potrubí na nové svodné potrubí" 1,000</t>
  </si>
  <si>
    <t>174111101</t>
  </si>
  <si>
    <t>Zásyp jam, šachet rýh nebo kolem objektů sypaninou se zhutněním ručně</t>
  </si>
  <si>
    <t>1395879179</t>
  </si>
  <si>
    <t>174151101</t>
  </si>
  <si>
    <t>Zásyp jam, šachet rýh nebo kolem objektů sypaninou se zhutněním</t>
  </si>
  <si>
    <t>-311884252</t>
  </si>
  <si>
    <t>-Lože</t>
  </si>
  <si>
    <t>-Obsyp</t>
  </si>
  <si>
    <t>"Potrubí DN 150" -3,14*0,075*0,075*Potrubí_150</t>
  </si>
  <si>
    <t>"Potrubí DN 200" -3,14*0,100*0,100*Potrubí_200</t>
  </si>
  <si>
    <t>"Potrubí DN 300" -3,14*0,150*0,150*Potrubí_300</t>
  </si>
  <si>
    <t>"Šachty DN600" -3,14*0,050*0,500*2,50*4</t>
  </si>
  <si>
    <t>"Šachty DN1000" -3,14*0,500*0,500*2,50*4</t>
  </si>
  <si>
    <t>Zásyp_strojně</t>
  </si>
  <si>
    <t>"Zásyp strojně - předpoklad 80%" Zásyp*0,80</t>
  </si>
  <si>
    <t>"Zásyp ručně - předpoklad 20%" Zásyp*0,20</t>
  </si>
  <si>
    <t>58333651</t>
  </si>
  <si>
    <t>kamenivo těžené hrubé frakce 8/16</t>
  </si>
  <si>
    <t>312716238</t>
  </si>
  <si>
    <t>Zásyp*1,667*1,230</t>
  </si>
  <si>
    <t>175111101</t>
  </si>
  <si>
    <t>Obsypání potrubí ručně sypaninou bez prohození, uloženou do 3 m</t>
  </si>
  <si>
    <t>-64758834</t>
  </si>
  <si>
    <t>58337303</t>
  </si>
  <si>
    <t>štěrkopísek frakce 0/8</t>
  </si>
  <si>
    <t>948786016</t>
  </si>
  <si>
    <t>Obsyp*1,667*1,23</t>
  </si>
  <si>
    <t>175151101</t>
  </si>
  <si>
    <t>Obsypání potrubí strojně sypaninou bez prohození, uloženou do 3 m</t>
  </si>
  <si>
    <t>-1934413386</t>
  </si>
  <si>
    <t>Potrubí_150*1,15*(0,150+0,300)-3,14*0,075*0,075*Potrubí_150</t>
  </si>
  <si>
    <t>Potrubí_200*1,20*(0,200+0,300)-3,14*0,100*0,100*Potrubí_200</t>
  </si>
  <si>
    <t>Potrubí_300*1,30*(0,300+0,300)-3,14*0,150*0,150*Potrubí_300</t>
  </si>
  <si>
    <t>Obsyp_strojně</t>
  </si>
  <si>
    <t>"Obsyp potrubí strojně - předpoklad 80%" Obsyp*0,80</t>
  </si>
  <si>
    <t>"Obsyp potrubí ručně - předpoklad 20%" Obsyp*0,20</t>
  </si>
  <si>
    <t>181311103</t>
  </si>
  <si>
    <t>Rozprostření ornice tl vrstvy do 200 mm v rovině nebo ve svahu do 1:5 ručně</t>
  </si>
  <si>
    <t>-915165995</t>
  </si>
  <si>
    <t>181411131</t>
  </si>
  <si>
    <t>Založení parkového trávníku výsevem pl do 1000 m2 v rovině a ve svahu do 1:5</t>
  </si>
  <si>
    <t>706781829</t>
  </si>
  <si>
    <t>00572410</t>
  </si>
  <si>
    <t>osivo směs travní parková</t>
  </si>
  <si>
    <t>-1810380371</t>
  </si>
  <si>
    <t>249,983*0,02 'Přepočtené koeficientem množství</t>
  </si>
  <si>
    <t>181913111</t>
  </si>
  <si>
    <t>Úprava pláně v hornině třídy těžitelnosti II skupiny 4 bez zhutnění ručně</t>
  </si>
  <si>
    <t>-1032079906</t>
  </si>
  <si>
    <t>"RŠ-D-14 - RŠ-D-13" 13,000*(0,50+1,20+0,50)</t>
  </si>
  <si>
    <t>"RŠ-D-12 - RŠ-D-11" 15,000*(0,50+1,20+0,50)</t>
  </si>
  <si>
    <t>"RŠ-D-04 - RŠ-D-05" 13,800*(0,50+1,20+0,50)</t>
  </si>
  <si>
    <t>"RŠ-D-03 - RŠ-D-02" 15,000*(0,50+1,20+0,50)</t>
  </si>
  <si>
    <t>"Budova A - RŠ-D-14" 0,750*(0,50+1,15+0,50)</t>
  </si>
  <si>
    <t>"D14 - RŠ-D-14" 4,000*(0,50+1,15+0,50)</t>
  </si>
  <si>
    <t>"D15 - RŠ-D-14" 2,000*(0,50+1,15+0,50)</t>
  </si>
  <si>
    <t>"Budova A - větev PP DN 200" 4,800*(0,50+1,15+0,50)</t>
  </si>
  <si>
    <t>"Budova A - RŠ-D-13" 7,200*(0,50+1,15+0,50)</t>
  </si>
  <si>
    <t>"Budova B - RŠ-D-12" 1,700*(0,50+1,15+0,50)</t>
  </si>
  <si>
    <t>"Budova B - D22 - 2 přípojky" (3,200+4,700)*(0,50+1,15+0,50)</t>
  </si>
  <si>
    <t>"Budova B - D25" 5,800*(0,50+1,15+0,50)</t>
  </si>
  <si>
    <t>"Budova B - D24" 3,400*(0,50+1,15+0,50)</t>
  </si>
  <si>
    <t>"D11 - RŠ-D-05" 3,500*(0,50+1,15+0,50)</t>
  </si>
  <si>
    <t>"D12 - RŠ-D-05" 0,900*(0,50+1,15+0,50)</t>
  </si>
  <si>
    <t>"D10 - RŠ-D-0,3" 8,3000*(0,50+1,15+0,50)</t>
  </si>
  <si>
    <t>"Budova C - D20 - 2 přípojky" (3,200+4,700)*(0,50+1,15+0,50)</t>
  </si>
  <si>
    <t>181913112</t>
  </si>
  <si>
    <t>Úprava pláně v hornině třídy těžitelnosti II skupiny 4 se zhutněním ručně</t>
  </si>
  <si>
    <t>1116646120</t>
  </si>
  <si>
    <t>"RŠ-D-11 - RŠ-D-10" 31,500*(0,30+1,30+0,30)</t>
  </si>
  <si>
    <t>"RŠ-D-02 - RŠ-D-01" 31,000*(0,30+1,30+0,30)</t>
  </si>
  <si>
    <t>"RŠ-D-13 - RŠ-D-11" 24,000*(0,30+1,20+0,30)</t>
  </si>
  <si>
    <t>"RŠ-D-04 - RŠ-D-02" 24,000*(0,30+1,20+0,30)</t>
  </si>
  <si>
    <t>"Budova B - D23 - 2 přípojky" (4,700+3,200)*(0,30+1,15+0,30)</t>
  </si>
  <si>
    <t>"Budova C - D21 - 2 přípojky" (3,200+4,700)*(0,30+1,15+0,30)</t>
  </si>
  <si>
    <t>"RŠ-D-01 - povchy v okolí nové šachty napojené na stávající kanalizace BET DN 300" 3,000*3,000-3,14*0,50*0,50</t>
  </si>
  <si>
    <t>Vozovka_zatrav+Vozovka_areál</t>
  </si>
  <si>
    <t>184813511</t>
  </si>
  <si>
    <t>Chemické odplevelení před založením kultury postřikem na široko v rovině a svahu do 1:5 ručně</t>
  </si>
  <si>
    <t>-2016301639</t>
  </si>
  <si>
    <t>184853511</t>
  </si>
  <si>
    <t>Chemické odplevelení před založením kultury nad 20 m2 postřikem na široko v rovině a svahu do 1:5 strojně</t>
  </si>
  <si>
    <t>694031358</t>
  </si>
  <si>
    <t>359901211</t>
  </si>
  <si>
    <t>Monitoring stoky jakékoli výšky na nové kanalizaci</t>
  </si>
  <si>
    <t>1076904020</t>
  </si>
  <si>
    <t>Potrubí_150+Potrubí_200+Potrubí_300</t>
  </si>
  <si>
    <t>Vodorovné konstrukce</t>
  </si>
  <si>
    <t>451573111</t>
  </si>
  <si>
    <t>Lože pod potrubí otevřený výkop ze štěrkopísku</t>
  </si>
  <si>
    <t>1020481815</t>
  </si>
  <si>
    <t>Potrubí_150*1,15*0,10</t>
  </si>
  <si>
    <t>Potrubí_200*1,20*0,10</t>
  </si>
  <si>
    <t>Potrubí_300*1,30*0,10</t>
  </si>
  <si>
    <t>Komunikace pozemní</t>
  </si>
  <si>
    <t>564861011</t>
  </si>
  <si>
    <t>Podklad ze štěrkodrtě ŠD plochy do 100 m2 tl 200 mm</t>
  </si>
  <si>
    <t>729404096</t>
  </si>
  <si>
    <t>564861111</t>
  </si>
  <si>
    <t>Podklad ze štěrkodrtě ŠD plochy přes 100 m2 tl 200 mm</t>
  </si>
  <si>
    <t>-1417283200</t>
  </si>
  <si>
    <t>565175111</t>
  </si>
  <si>
    <t>Asfaltový beton vrstva podkladní ACP 16 (obalované kamenivo OKS) tl 100 mm š do 3 m</t>
  </si>
  <si>
    <t>-147054952</t>
  </si>
  <si>
    <t>573191111</t>
  </si>
  <si>
    <t>Postřik infiltrační kationaktivní emulzí v množství 1 kg/m2</t>
  </si>
  <si>
    <t>1201446331</t>
  </si>
  <si>
    <t>573231108</t>
  </si>
  <si>
    <t>Postřik živičný spojovací ze silniční emulze v množství 0,50 kg/m2</t>
  </si>
  <si>
    <t>257961254</t>
  </si>
  <si>
    <t>577134111</t>
  </si>
  <si>
    <t>Asfaltový beton vrstva obrusná ACO 11 (ABS) tř. I tl 40 mm š do 3 m z nemodifikovaného asfaltu</t>
  </si>
  <si>
    <t>-1203076623</t>
  </si>
  <si>
    <t>596412212</t>
  </si>
  <si>
    <t>Kladení dlažby z vegetačních tvárnic pozemních komunikací tl 80 mm pl přes 100 do 300 m2</t>
  </si>
  <si>
    <t>-825342622</t>
  </si>
  <si>
    <t>Trubní vedení</t>
  </si>
  <si>
    <t>871275811</t>
  </si>
  <si>
    <t>Bourání stávajícího potrubí z PVC nebo PP DN 150</t>
  </si>
  <si>
    <t>272708680</t>
  </si>
  <si>
    <t>871310310</t>
  </si>
  <si>
    <t>Montáž kanalizačního potrubí hladkého plnostěnného SN 10 z polypropylenu DN 150</t>
  </si>
  <si>
    <t>-864505908</t>
  </si>
  <si>
    <t>Okolí budovy "A"</t>
  </si>
  <si>
    <t>"Budova A - RŠ-D-14" 0,750</t>
  </si>
  <si>
    <t>"D14 - RŠ-D-14" 4,000</t>
  </si>
  <si>
    <t>"D15 - RŠ-D-14" 2,000</t>
  </si>
  <si>
    <t>"Budova A - větev PP DN 200" 4,800</t>
  </si>
  <si>
    <t>"Budova A - RŠ-D-13" 7,200</t>
  </si>
  <si>
    <t>Okolí budovy "B"</t>
  </si>
  <si>
    <t>"Budova B - RŠ-D-12" 1,700</t>
  </si>
  <si>
    <t>"Budova B - D22 - 2 přípojky" 3,200+4,700</t>
  </si>
  <si>
    <t>"Budova B - D23 - 2 přípojky" 4,700+3,200</t>
  </si>
  <si>
    <t>"Budova B - D25" 5,800</t>
  </si>
  <si>
    <t>"Budova B - D24" 3,400</t>
  </si>
  <si>
    <t>"D11 - RŠ-D-05" 3,500</t>
  </si>
  <si>
    <t>"D12 - RŠ-D-05" 0,900</t>
  </si>
  <si>
    <t>Okolí budovy "C"</t>
  </si>
  <si>
    <t>"D10 - RŠ-D-0,3" 8,3000</t>
  </si>
  <si>
    <t>"Budova C - D20 - 2 přípojky" 3,200+4,700</t>
  </si>
  <si>
    <t>"Budova C - D21 - 2 přípojky" 3,200+4,700</t>
  </si>
  <si>
    <t>28617011</t>
  </si>
  <si>
    <t>trubka kanalizační PP plnostěnná třívrstvá DN 150x3000mm SN10</t>
  </si>
  <si>
    <t>1117439268</t>
  </si>
  <si>
    <t>43,95*1,015 'Přepočtené koeficientem množství</t>
  </si>
  <si>
    <t>28617003</t>
  </si>
  <si>
    <t>trubka kanalizační PP plnostěnná třívrstvá DN 150x1000mm SN10</t>
  </si>
  <si>
    <t>2077169421</t>
  </si>
  <si>
    <t>30*1,015 'Přepočtené koeficientem množství</t>
  </si>
  <si>
    <t>871350310</t>
  </si>
  <si>
    <t>Montáž kanalizačního potrubí hladkého plnostěnného SN 10 z polypropylenu DN 200</t>
  </si>
  <si>
    <t>-560987472</t>
  </si>
  <si>
    <t>"RŠ-D-14 - RŠ-D-13" 13,000</t>
  </si>
  <si>
    <t>"RŠ-D-13 - RŠ-D-11" 24,000</t>
  </si>
  <si>
    <t>"RŠ-D-12 - RŠ-D-11" 15,000</t>
  </si>
  <si>
    <t>"RŠ-D-04 - RŠ-D-05" 13,800</t>
  </si>
  <si>
    <t>"RŠ-D-04 - RŠ-D-02" 24,000</t>
  </si>
  <si>
    <t>"RŠ-D-03 - RŠ-D-02" 15,000</t>
  </si>
  <si>
    <t>28617020</t>
  </si>
  <si>
    <t>trubka kanalizační PP plnostěnná třívrstvá DN 200x6000mm SN10</t>
  </si>
  <si>
    <t>1437057589</t>
  </si>
  <si>
    <t>92,8*1,015 'Přepočtené koeficientem množství</t>
  </si>
  <si>
    <t>28617004</t>
  </si>
  <si>
    <t>trubka kanalizační PP plnostěnná třívrstvá DN 200x1000mm SN10</t>
  </si>
  <si>
    <t>-166946488</t>
  </si>
  <si>
    <t>12*1,015 'Přepočtené koeficientem množství</t>
  </si>
  <si>
    <t>871365811</t>
  </si>
  <si>
    <t>Bourání stávajícího potrubí z PVC nebo PP DN přes 150 do 250</t>
  </si>
  <si>
    <t>213381882</t>
  </si>
  <si>
    <t>871370310</t>
  </si>
  <si>
    <t>Montáž kanalizačního potrubí hladkého plnostěnného SN 10 z polypropylenu DN 300</t>
  </si>
  <si>
    <t>-915778745</t>
  </si>
  <si>
    <t>"RŠ-D-11 - RŠ-D-10" 31,500</t>
  </si>
  <si>
    <t>"RŠ-D-02 - RŠ-D-01" 31,000</t>
  </si>
  <si>
    <t>28617022</t>
  </si>
  <si>
    <t>trubka kanalizační PP plnostěnná třívrstvá DN 300x6000mm SN10</t>
  </si>
  <si>
    <t>1898974949</t>
  </si>
  <si>
    <t>58,5*1,015 'Přepočtené koeficientem množství</t>
  </si>
  <si>
    <t>28617014</t>
  </si>
  <si>
    <t>trubka kanalizační PP plnostěnná třívrstvá DN 300x3000mm SN10</t>
  </si>
  <si>
    <t>1723637324</t>
  </si>
  <si>
    <t>4*1,015 'Přepočtené koeficientem množství</t>
  </si>
  <si>
    <t>871395811</t>
  </si>
  <si>
    <t>Bourání stávajícího potrubí z PVC nebo PP DN přes 250 do 400</t>
  </si>
  <si>
    <t>-646807953</t>
  </si>
  <si>
    <t>877310310</t>
  </si>
  <si>
    <t>Montáž kolen na kanalizačním potrubí z PP trub hladkých plnostěnných DN 150</t>
  </si>
  <si>
    <t>1266410302</t>
  </si>
  <si>
    <t>28617182</t>
  </si>
  <si>
    <t>koleno kanalizační PP SN16 45° DN 150</t>
  </si>
  <si>
    <t>1978576100</t>
  </si>
  <si>
    <t>877310320</t>
  </si>
  <si>
    <t>Montáž odboček na kanalizačním potrubí z PP trub hladkých plnostěnných DN 150</t>
  </si>
  <si>
    <t>-1154394238</t>
  </si>
  <si>
    <t>28617205</t>
  </si>
  <si>
    <t>odbočka kanalizační PP SN16 45° DN 150/150</t>
  </si>
  <si>
    <t>11756737</t>
  </si>
  <si>
    <t>877310330</t>
  </si>
  <si>
    <t>Montáž spojek na kanalizačním potrubí z PP trub hladkých plnostěnných DN 150</t>
  </si>
  <si>
    <t>1738522803</t>
  </si>
  <si>
    <t>"Napojení na lapač střešních splavenin - redukce DN125/DN150" 6,000</t>
  </si>
  <si>
    <t>"Napojení na potrubí vniřních rozvodů - spojka DN150/DN150" 13,000</t>
  </si>
  <si>
    <t>28617235</t>
  </si>
  <si>
    <t>spojka přesuvná kanalizační PP DN 150</t>
  </si>
  <si>
    <t>1213641537</t>
  </si>
  <si>
    <t>28617244</t>
  </si>
  <si>
    <t>redukce kanalizační PP DN 150/125</t>
  </si>
  <si>
    <t>-2130484195</t>
  </si>
  <si>
    <t>877315261</t>
  </si>
  <si>
    <t>Montáž dvorní vpusti z tvrdého PVC-systém KG DN 160</t>
  </si>
  <si>
    <t>CS ÚRS 2023 01</t>
  </si>
  <si>
    <t>1342467529</t>
  </si>
  <si>
    <t>"Pro anglické dvorky" 6,000</t>
  </si>
  <si>
    <t>56231166</t>
  </si>
  <si>
    <t>vtok DN 160 se svislým odtokem plast 244x244mm/litina 226x226mm se sifonovou vložkou</t>
  </si>
  <si>
    <t>-1436832609</t>
  </si>
  <si>
    <t>877315999R</t>
  </si>
  <si>
    <t>Příplatek za montáž dvorní vpusti z tvrdého PVC-systém KG DN 160 na betonového dno bez hydroizolace</t>
  </si>
  <si>
    <t>-789550568</t>
  </si>
  <si>
    <t>877350310</t>
  </si>
  <si>
    <t>Montáž kolen na kanalizačním potrubí z PP trub hladkých plnostěnných DN 200</t>
  </si>
  <si>
    <t>130158369</t>
  </si>
  <si>
    <t>28617183</t>
  </si>
  <si>
    <t>koleno kanalizační PP SN16 45° DN 200</t>
  </si>
  <si>
    <t>678140769</t>
  </si>
  <si>
    <t>877350320</t>
  </si>
  <si>
    <t>Montáž odboček na kanalizačním potrubí z PP trub hladkých plnostěnných DN 200</t>
  </si>
  <si>
    <t>2029088318</t>
  </si>
  <si>
    <t>28617207</t>
  </si>
  <si>
    <t>odbočka kanalizační PP SN16 45° DN 200/150</t>
  </si>
  <si>
    <t>-1687689355</t>
  </si>
  <si>
    <t>877370320</t>
  </si>
  <si>
    <t>Montáž odboček na kanalizačním potrubí z PP trub hladkých plnostěnných DN 300</t>
  </si>
  <si>
    <t>975506539</t>
  </si>
  <si>
    <t>28617214</t>
  </si>
  <si>
    <t>odbočka kanalizační PP SN16 45° DN 300/150</t>
  </si>
  <si>
    <t>212062845</t>
  </si>
  <si>
    <t>890811811</t>
  </si>
  <si>
    <t>Bourání šachet z plastu ručně obestavěného prostoru do 1,5 m3</t>
  </si>
  <si>
    <t>1999523960</t>
  </si>
  <si>
    <t>892312121</t>
  </si>
  <si>
    <t>Tlaková zkouška vzduchem potrubí DN 150 těsnícím vakem ucpávkovým</t>
  </si>
  <si>
    <t>úsek</t>
  </si>
  <si>
    <t>-563992594</t>
  </si>
  <si>
    <t>892352121</t>
  </si>
  <si>
    <t>Tlaková zkouška vzduchem potrubí DN 200 těsnícím vakem ucpávkovým</t>
  </si>
  <si>
    <t>-1944594283</t>
  </si>
  <si>
    <t>892372121</t>
  </si>
  <si>
    <t>Tlaková zkouška vzduchem potrubí DN 300 těsnícím vakem ucpávkovým</t>
  </si>
  <si>
    <t>1068225001</t>
  </si>
  <si>
    <t>894812317</t>
  </si>
  <si>
    <t>Revizní a čistící šachta z PP typ DN 600/200 šachtové dno s přítokem tvaru T</t>
  </si>
  <si>
    <t>1358305924</t>
  </si>
  <si>
    <t>"RŠ-D-14" 1,000</t>
  </si>
  <si>
    <t>"RŠ-D-12" 1,000</t>
  </si>
  <si>
    <t>"RŠ-D-05" 1,000</t>
  </si>
  <si>
    <t>"RŠ-D-03" 1,000</t>
  </si>
  <si>
    <t>894812333</t>
  </si>
  <si>
    <t>Revizní a čistící šachta z PP DN 600 šachtová roura korugovaná světlé hloubky 3000 mm</t>
  </si>
  <si>
    <t>1020548070</t>
  </si>
  <si>
    <t>894812339</t>
  </si>
  <si>
    <t>Příplatek k rourám revizní a čistící šachty z PP DN 600 za uříznutí šachtové roury</t>
  </si>
  <si>
    <t>-417940223</t>
  </si>
  <si>
    <t>894812359</t>
  </si>
  <si>
    <t>Revizní a čistící šachta z PP DN 600 poklop litinový pro třídu zatížení B125 s plastovým konusem</t>
  </si>
  <si>
    <t>1227236310</t>
  </si>
  <si>
    <t>894812506</t>
  </si>
  <si>
    <t>Revizní a čistící šachta z PP typ DN 1000/200 šachtové dno sběrné 45°, 90°</t>
  </si>
  <si>
    <t>418729044</t>
  </si>
  <si>
    <t>"RŠ-D-13" 1,000</t>
  </si>
  <si>
    <t>"RŠ-D-04" 1,000</t>
  </si>
  <si>
    <t>894812512</t>
  </si>
  <si>
    <t>Revizní a čistící šachta z PP typ DN 1000/315 šachtové dno sběrné 45°, 90°</t>
  </si>
  <si>
    <t>1043943875</t>
  </si>
  <si>
    <t>"RŠ-D-11" 1,000</t>
  </si>
  <si>
    <t>"RŠ-D-02" 1,000</t>
  </si>
  <si>
    <t>"RŠ-D-01" 1,000</t>
  </si>
  <si>
    <t>894812523</t>
  </si>
  <si>
    <t>Revizní a čistící šachta z PP DN 1000 šachtová roura korugovaná světlé hloubky 3600 mm</t>
  </si>
  <si>
    <t>-947295648</t>
  </si>
  <si>
    <t>894812529</t>
  </si>
  <si>
    <t>Příplatek k rourám revizní a čistící šachty z PP DN 1000 za uříznutí šachtové skruže</t>
  </si>
  <si>
    <t>1301994042</t>
  </si>
  <si>
    <t>894812552</t>
  </si>
  <si>
    <t>Revizní a čistící šachta z PP DN 1000 poklop litinový pro třídu zatížení D400 na betonovém prstenci</t>
  </si>
  <si>
    <t>-479440929</t>
  </si>
  <si>
    <t>897564849R</t>
  </si>
  <si>
    <t>Odpojení stávajících přípojek na potrubí betonové DN 300</t>
  </si>
  <si>
    <t>1887554618</t>
  </si>
  <si>
    <t>Poznámka k položce:_x000d_
Odpojení stávajícíh přípojek na potrubí betonovém DN 300 včetěn zacelení napojení.</t>
  </si>
  <si>
    <t>898556219R</t>
  </si>
  <si>
    <t>Rekonstrukce stávající revizní šachty</t>
  </si>
  <si>
    <t>1421965574</t>
  </si>
  <si>
    <t>Poznámka k položce:_x000d_
Kompletní rekonstrukce stávající revizní šachty. Kóta napojení a dna šachty je převzata z původního projektu - nutno ověřit._x000d_
Součástí jsou i případné drobné zemní práce, bouraní a obnova zpevněných povrchů.</t>
  </si>
  <si>
    <t>"RŠ-D-10" 1,000</t>
  </si>
  <si>
    <t>898665985R</t>
  </si>
  <si>
    <t>Zřízení napojení potrubí včetně šachty na stávající dešťovou kanalizace DN 300</t>
  </si>
  <si>
    <t>-1178273403</t>
  </si>
  <si>
    <t>Poznámka k položce:_x000d_
Součástí položky jsou i zemní práce včetně výseku a napojení na potrubí betonové DN 300._x000d_
Součástí položky nejsou náklady na bourání a obnovu povrchů.</t>
  </si>
  <si>
    <t>899721111</t>
  </si>
  <si>
    <t>Signalizační vodič DN do 150 mm na potrubí</t>
  </si>
  <si>
    <t>-562539114</t>
  </si>
  <si>
    <t>899721112</t>
  </si>
  <si>
    <t>Signalizační vodič DN přes 150 mm na potrubí</t>
  </si>
  <si>
    <t>1605544190</t>
  </si>
  <si>
    <t>Potrubí_200+Potrubí_300</t>
  </si>
  <si>
    <t>899722111</t>
  </si>
  <si>
    <t>Krytí potrubí z plastů výstražnou fólií z PVC 20 cm</t>
  </si>
  <si>
    <t>358887059</t>
  </si>
  <si>
    <t>899722112</t>
  </si>
  <si>
    <t>Krytí potrubí z plastů výstražnou fólií z PVC 25 cm</t>
  </si>
  <si>
    <t>1869120828</t>
  </si>
  <si>
    <t>899722113</t>
  </si>
  <si>
    <t>Krytí potrubí z plastů výstražnou fólií z PVC 34cm</t>
  </si>
  <si>
    <t>136619630</t>
  </si>
  <si>
    <t>916131213</t>
  </si>
  <si>
    <t>Osazení silničního obrubníku betonového stojatého s boční opěrou do lože z betonu prostého</t>
  </si>
  <si>
    <t>1714449273</t>
  </si>
  <si>
    <t>916331112</t>
  </si>
  <si>
    <t>Osazení zahradního obrubníku betonového do lože z betonu s boční opěrou</t>
  </si>
  <si>
    <t>401784752</t>
  </si>
  <si>
    <t>979021111</t>
  </si>
  <si>
    <t>Očištění vybouraných obrubníků a krajníků zahradních při překopech inženýrských sítí</t>
  </si>
  <si>
    <t>-1181276383</t>
  </si>
  <si>
    <t>979021113</t>
  </si>
  <si>
    <t>Očištění vybouraných obrubníků a krajníků silničních při překopech inženýrských sítí</t>
  </si>
  <si>
    <t>1490438116</t>
  </si>
  <si>
    <t>979051111</t>
  </si>
  <si>
    <t>Očištění desek nebo dlaždic se spárováním z kameniva těženého při překopech inženýrských sítí</t>
  </si>
  <si>
    <t>-1465072658</t>
  </si>
  <si>
    <t>997002511</t>
  </si>
  <si>
    <t>Vodorovné přemístění suti a vybouraných hmot bez naložení ale se složením a urovnáním do 1 km</t>
  </si>
  <si>
    <t>1240739914</t>
  </si>
  <si>
    <t>997002519</t>
  </si>
  <si>
    <t>Příplatek ZKD 1 km přemístění suti a vybouraných hmot</t>
  </si>
  <si>
    <t>-1017156003</t>
  </si>
  <si>
    <t>"Skládka ve vzdálenosti 5km" Suť_celkem*4</t>
  </si>
  <si>
    <t>997002611</t>
  </si>
  <si>
    <t>Nakládání suti a vybouraných hmot</t>
  </si>
  <si>
    <t>-833959097</t>
  </si>
  <si>
    <t>"Suť živice" 11,982</t>
  </si>
  <si>
    <t>"Suť beton" 29,344</t>
  </si>
  <si>
    <t>"Suť kamenivo" 69,894</t>
  </si>
  <si>
    <t>"Suť stavební a demoliční" 5,477</t>
  </si>
  <si>
    <t>-223432746</t>
  </si>
  <si>
    <t>997221861</t>
  </si>
  <si>
    <t>Poplatek za uložení stavebního odpadu na recyklační skládce (skládkovné) z prostého betonu pod kódem 17 01 01</t>
  </si>
  <si>
    <t>975116909</t>
  </si>
  <si>
    <t>997221873</t>
  </si>
  <si>
    <t>Poplatek za uložení stavebního odpadu na recyklační skládce (skládkovné) zeminy a kamení zatříděného do Katalogu odpadů pod kódem 17 05 04</t>
  </si>
  <si>
    <t>-1615985264</t>
  </si>
  <si>
    <t>997221875</t>
  </si>
  <si>
    <t>Poplatek za uložení stavebního odpadu na recyklační skládce (skládkovné) asfaltového bez obsahu dehtu zatříděného do Katalogu odpadů pod kódem 17 03 02</t>
  </si>
  <si>
    <t>-1197227827</t>
  </si>
  <si>
    <t>998276101</t>
  </si>
  <si>
    <t>Přesun hmot pro trubní vedení z trub z plastických hmot otevřený výkop</t>
  </si>
  <si>
    <t>-2030079544</t>
  </si>
  <si>
    <t>721241102</t>
  </si>
  <si>
    <t>Lapač střešních splavenin z litiny DN 125</t>
  </si>
  <si>
    <t>267020661</t>
  </si>
  <si>
    <t>721241999R</t>
  </si>
  <si>
    <t>Napojení lapače střešních splavenin na svislý dešťový svod DN 125 pozinkovým "S"</t>
  </si>
  <si>
    <t>-1750195783</t>
  </si>
  <si>
    <t>721242804</t>
  </si>
  <si>
    <t>Demontáž lapače střešních splavenin DN 125</t>
  </si>
  <si>
    <t>894960028</t>
  </si>
  <si>
    <t>721910942</t>
  </si>
  <si>
    <t>Pročištění lapačů střešních splavenin</t>
  </si>
  <si>
    <t>-2041101802</t>
  </si>
  <si>
    <t>0302 - Vnitřní kanalizace</t>
  </si>
  <si>
    <t>27154483</t>
  </si>
  <si>
    <t>RH-ARCHITEKTI s.r.o.,Vltavská 207/20,15000,Praha 5</t>
  </si>
  <si>
    <t>CZ27154483</t>
  </si>
  <si>
    <t>05733171</t>
  </si>
  <si>
    <t>TMI Building s.r.o.</t>
  </si>
  <si>
    <t>CZ05733171</t>
  </si>
  <si>
    <t>D1 - Vnitřní kanalizace</t>
  </si>
  <si>
    <t>Lapač střešních splavenin DN110/125 s pohledovými díly z litiny, s kloubem na odtoku, s košem pro zachytávání nečistot, nezámrzná ZU - suchá klapka, s čistícím víkem, nebo odp.</t>
  </si>
  <si>
    <t>odskok dešťového odpadu typu "S", pozink, DN125</t>
  </si>
  <si>
    <t>napojení stávajícího odpadu DN125 přes tvarovku pro přechod PP/LT DN125</t>
  </si>
  <si>
    <t>napojení stávajícího svodu DN150 přes tvarovku pro přechod PVC/KT DN150</t>
  </si>
  <si>
    <t>velkokapacitní dvorní vtok DN160 se svislým odtokem s litinovým rámem, litinovou mříží, odkalovacím košem a suchou klapkou proti pronikání zápachu</t>
  </si>
  <si>
    <t>odhlučněná vnitřní gravitační kanalizace z minerálně vyztuženého polypropylenu (PP) s optimalizovanou třívrstvou konstrukcí potrubí, DN D160 vč.tvarovek a originálního uchycení potrubí, nebo odp.</t>
  </si>
  <si>
    <t>m'</t>
  </si>
  <si>
    <t>odhlučněná vnitřní gravitační kanalizace z minerálně vyztuženého polypropylenu (PP) s optimalizovanou třívrstvou konstrukcí potrubí, DN D125 vč.tvarovek a originálního uchycení potrubí, nebo odp.</t>
  </si>
  <si>
    <t>tep.a zvuková izolace z pěnové izolace tl.5mm, vnitřní DN160, nebo odp.</t>
  </si>
  <si>
    <t>tep.a zvuková izolace z pěnové izolace tl.5mm, vnitřní DN125, nebo odp.</t>
  </si>
  <si>
    <t>Odpadní potrubí z PP KG2000 SN10 D315 vč.tvarovek a uložení (zemní práce, zásyp,), nebo odp.</t>
  </si>
  <si>
    <t>Odpadní potrubí z PP KG2000 SN10 D200 vč.tvarovek a uložení (zemní práce, zásyp,), nebo odp.</t>
  </si>
  <si>
    <t>Odpadní potrubí z PP KG2000 SN10 D160 vč.tvarovek a uložení (zemní práce, zásyp,), nebo odp.</t>
  </si>
  <si>
    <t>zemní práce (pouze odhad objemu z.p.)</t>
  </si>
  <si>
    <t>Revizní šachta plastová D1000, dno DN300 s bočním přítokem DN300, Celk.výška cca 3,5m, poklop průměru 600 LT D400, D400/600/800 s roznášecím prstencem, upraven dle U.T., vč.plastového žebříku s přísl.</t>
  </si>
  <si>
    <t>Revizní šachta plastová D1000, dno DN300 s bočním přítokem DN300, Celk.výška cca 3,0m, poklop průměru 600 LT D400, D400/600/800 s roznášecím prstencem, upraven dle U.T., vč.plastového žebříku s přísl.</t>
  </si>
  <si>
    <t>Revizní šachta plastová D425, dno D200 s bočním přítokem, vč.šachtové roury 425/3000, poklop LT B125, upraven dle U.T.</t>
  </si>
  <si>
    <t>odhalení stávajícího svodného potrubí a zaměření a ověření pozice a kóty napojení nového potrubí</t>
  </si>
  <si>
    <t>odhalení stávajícího svodného potrubí u vpustí u angl.dvorků a zaměření a ověření pozice a kóty napojení nového potrubí</t>
  </si>
  <si>
    <t>stavební přípomoce</t>
  </si>
  <si>
    <t>proplach nového potrubí</t>
  </si>
  <si>
    <t>zkoušky zařízení a potrubí</t>
  </si>
  <si>
    <t>kamerová prohlídka celého nového svodu</t>
  </si>
  <si>
    <t>Pol23</t>
  </si>
  <si>
    <t>geodetické zaměření skutečného provedení</t>
  </si>
  <si>
    <t>Nespecifikovaný drobný materiál</t>
  </si>
  <si>
    <t>dokumentace skutečného provedení</t>
  </si>
  <si>
    <t>0303 - Stavební přípomoce</t>
  </si>
  <si>
    <t xml:space="preserve">    2 - Zakládání</t>
  </si>
  <si>
    <t>122311101</t>
  </si>
  <si>
    <t>Odkopávky a prokopávky v hornině třídy těžitelnosti II, skupiny 4 ručně</t>
  </si>
  <si>
    <t>-1313441501</t>
  </si>
  <si>
    <t>pod anglickými dvorky</t>
  </si>
  <si>
    <t>9*1,5*0,6*0,8</t>
  </si>
  <si>
    <t>162751113</t>
  </si>
  <si>
    <t>Vodorovné přemístění přes 5 000 do 6000 m výkopku/sypaniny z horniny třídy těžitelnosti I skupiny 1 až 3</t>
  </si>
  <si>
    <t>1685609982</t>
  </si>
  <si>
    <t>-853834522</t>
  </si>
  <si>
    <t>6,48*1,8 'Přepočtené koeficientem množství</t>
  </si>
  <si>
    <t>798649757</t>
  </si>
  <si>
    <t>Zakládání</t>
  </si>
  <si>
    <t>274313511</t>
  </si>
  <si>
    <t>Základové pásy z betonu tř. C 12/15</t>
  </si>
  <si>
    <t>1608632619</t>
  </si>
  <si>
    <t>dutina pod anglickými dvorky (90% dutiny)</t>
  </si>
  <si>
    <t>9*1,5*0,6*0,8*0,9</t>
  </si>
  <si>
    <t>946111111</t>
  </si>
  <si>
    <t>Montáž pojízdných věží trubkových/dílcových š přes 0,6 do 0,9 m dl do 3,2 m v do 1,5 m</t>
  </si>
  <si>
    <t>1834589173</t>
  </si>
  <si>
    <t>"budova I" 3</t>
  </si>
  <si>
    <t>"budova II" 3</t>
  </si>
  <si>
    <t>"budova III" 3</t>
  </si>
  <si>
    <t>946111211</t>
  </si>
  <si>
    <t>Příplatek k pojízdným věžím š přes 0,6 do 0,9 m dl do 3,2 m v do 1,5 m za první a ZKD den použití</t>
  </si>
  <si>
    <t>880715280</t>
  </si>
  <si>
    <t>9*5 'Přepočtené koeficientem množství</t>
  </si>
  <si>
    <t>946111811</t>
  </si>
  <si>
    <t>Demontáž pojízdných věží trubkových/dílcových š přes 0,6 do 0,9 m dl do 3,2 m v do 1,5 m</t>
  </si>
  <si>
    <t>-168097355</t>
  </si>
  <si>
    <t>977151125</t>
  </si>
  <si>
    <t>Jádrové vrty diamantovými korunkami do stavebních materiálů D přes 180 do 200 mm</t>
  </si>
  <si>
    <t>21083341</t>
  </si>
  <si>
    <t>prostupy ven z objektu (angl. dvorky)</t>
  </si>
  <si>
    <t>"budova I" 3*0,4</t>
  </si>
  <si>
    <t>"budova II" 3*0,4</t>
  </si>
  <si>
    <t>"budova III" 3*0,4</t>
  </si>
  <si>
    <t>988901101</t>
  </si>
  <si>
    <t>-1019422685</t>
  </si>
  <si>
    <t>997013211</t>
  </si>
  <si>
    <t>Vnitrostaveništní doprava suti a vybouraných hmot pro budovy v do 6 m ručně</t>
  </si>
  <si>
    <t>979674308</t>
  </si>
  <si>
    <t>997013219</t>
  </si>
  <si>
    <t>Příplatek k vnitrostaveništní dopravě suti a vybouraných hmot za zvětšenou dopravu suti ZKD 10 m</t>
  </si>
  <si>
    <t>-1710793626</t>
  </si>
  <si>
    <t>2,374*5 'Přepočtené koeficientem množství</t>
  </si>
  <si>
    <t>-2065926495</t>
  </si>
  <si>
    <t>1845992506</t>
  </si>
  <si>
    <t>2,374*19 'Přepočtené koeficientem množství</t>
  </si>
  <si>
    <t>-1830981528</t>
  </si>
  <si>
    <t>998018001</t>
  </si>
  <si>
    <t>Přesun hmot ruční pro budovy v do 6 m</t>
  </si>
  <si>
    <t>-2116425601</t>
  </si>
  <si>
    <t>998018011</t>
  </si>
  <si>
    <t>Příplatek k ručnímu přesunu hmot pro budovy za zvětšený přesun ZKD 100 m</t>
  </si>
  <si>
    <t>1016240578</t>
  </si>
  <si>
    <t>711747067</t>
  </si>
  <si>
    <t>Izolace proti vodě opracování trubních prostupu pod objímkou do 300 mm přitavením NAIP</t>
  </si>
  <si>
    <t>-1405251616</t>
  </si>
  <si>
    <t>62853004</t>
  </si>
  <si>
    <t>pás asfaltový natavitelný modifikovaný SBS tl 4,0mm s vložkou ze skleněné tkaniny a spalitelnou PE fólií nebo jemnozrnným minerálním posypem na horním povrchu</t>
  </si>
  <si>
    <t>-723690824</t>
  </si>
  <si>
    <t>předpoklad 0,5m2/prostup</t>
  </si>
  <si>
    <t>9*0,5</t>
  </si>
  <si>
    <t>711901101</t>
  </si>
  <si>
    <t>-1437879450</t>
  </si>
  <si>
    <t>998711101</t>
  </si>
  <si>
    <t>Přesun hmot tonážní pro izolace proti vodě, vlhkosti a plynům v objektech v do 6 m</t>
  </si>
  <si>
    <t>-303928383</t>
  </si>
  <si>
    <t>998711181</t>
  </si>
  <si>
    <t>Příplatek k přesunu hmot tonážní 711 prováděný bez použití mechanizace</t>
  </si>
  <si>
    <t>-862364688</t>
  </si>
  <si>
    <t>998711193</t>
  </si>
  <si>
    <t>Příplatek k přesunu hmot tonážní 711 za zvětšený přesun do 500 m</t>
  </si>
  <si>
    <t>-1202469604</t>
  </si>
  <si>
    <t>189048151</t>
  </si>
  <si>
    <t xml:space="preserve">stávající SDK opláštění </t>
  </si>
  <si>
    <t>"1.PP - svislé SDK kastlíky" 29,7</t>
  </si>
  <si>
    <t>"1. PP - vodorovné kastlíky (pod stropem)" 74,23</t>
  </si>
  <si>
    <t>763164551</t>
  </si>
  <si>
    <t>SDK obklad kcí tvaru L š přes 0,8 m desky 1xA 12,5</t>
  </si>
  <si>
    <t>1239370820</t>
  </si>
  <si>
    <t>1.PP - svislé SDK kastlíky</t>
  </si>
  <si>
    <t>"budova I" (0,5+0,5)*3,3*3</t>
  </si>
  <si>
    <t>"budova II" (0,5+0,5)*3,3*3</t>
  </si>
  <si>
    <t>"budova III" (0,5+0,5)*3,3*3</t>
  </si>
  <si>
    <t>Mezisoučet</t>
  </si>
  <si>
    <t>1. PP - vodorovné kastlíky (pod stropem)</t>
  </si>
  <si>
    <t>"budova I" (0,5+0,8)*(6,14+2,47*2+3,53*2)</t>
  </si>
  <si>
    <t>"budova II" (0,5+0,8)*(2,22*3+3,77*3)</t>
  </si>
  <si>
    <t>"budova III" (0,5+0,8)*(5,88*3+3,35)</t>
  </si>
  <si>
    <t>763131714</t>
  </si>
  <si>
    <t>SDK podhled základní penetrační nátěr</t>
  </si>
  <si>
    <t>-1837765991</t>
  </si>
  <si>
    <t>763171112</t>
  </si>
  <si>
    <t>Montáž klapek revizních SDK kcí vel. do 0,25 m2 pro příčky nebo předsazené stěny</t>
  </si>
  <si>
    <t>885407393</t>
  </si>
  <si>
    <t>59030751</t>
  </si>
  <si>
    <t>dvířka revizní jednokřídlá s automatickým zámkem 200x400mm</t>
  </si>
  <si>
    <t>718542813</t>
  </si>
  <si>
    <t>998763301</t>
  </si>
  <si>
    <t>Přesun hmot tonážní pro sádrokartonové konstrukce v objektech v do 6 m</t>
  </si>
  <si>
    <t>-1620600375</t>
  </si>
  <si>
    <t>998763381</t>
  </si>
  <si>
    <t>Příplatek k přesunu hmot tonážní 763 SDK prováděný bez použití mechanizace</t>
  </si>
  <si>
    <t>-1011278424</t>
  </si>
  <si>
    <t>998763392</t>
  </si>
  <si>
    <t>Příplatek k přesunu hmot tonážní 763 SDK za zvětšený přesun do 500 m</t>
  </si>
  <si>
    <t>1832342541</t>
  </si>
  <si>
    <t>1296083937</t>
  </si>
  <si>
    <t>7580</t>
  </si>
  <si>
    <t>28323156</t>
  </si>
  <si>
    <t>fólie pro malířské potřeby zakrývací tl 41µ 4x5m</t>
  </si>
  <si>
    <t>510510794</t>
  </si>
  <si>
    <t>7580*1,05 'Přepočtené koeficientem množství</t>
  </si>
  <si>
    <t>784171121</t>
  </si>
  <si>
    <t>Zakrytí vnitřních ploch konstrukcí nebo prvků v místnostech v do 3,80 m</t>
  </si>
  <si>
    <t>1611810317</t>
  </si>
  <si>
    <t>odhad množství</t>
  </si>
  <si>
    <t>3500</t>
  </si>
  <si>
    <t>28323157</t>
  </si>
  <si>
    <t>fólie pro malířské potřeby zakrývací tl 14µ 4x5m</t>
  </si>
  <si>
    <t>1134226738</t>
  </si>
  <si>
    <t>3500*1,05 'Přepočtené koeficientem množství</t>
  </si>
  <si>
    <t>704009051</t>
  </si>
  <si>
    <t>"SDK konstrukce opláštění 1.PP" 133,63</t>
  </si>
  <si>
    <t>"stěny - celá fakulta" 17422,0</t>
  </si>
  <si>
    <t>"stropy - celá fakulta" 7580,0</t>
  </si>
  <si>
    <t>784211101</t>
  </si>
  <si>
    <t>Dvojnásobné bílé malby ze směsí za mokra výborně oděruvzdorných v místnostech v do 3,80 m</t>
  </si>
  <si>
    <t>-269100765</t>
  </si>
  <si>
    <t>ON - Ostatní náklady</t>
  </si>
  <si>
    <t>012103000</t>
  </si>
  <si>
    <t>Geodetické práce před výstavbou</t>
  </si>
  <si>
    <t>-111798227</t>
  </si>
  <si>
    <t>012203000</t>
  </si>
  <si>
    <t>Geodetické práce při provádění stavby</t>
  </si>
  <si>
    <t>-1799489154</t>
  </si>
  <si>
    <t>012303000</t>
  </si>
  <si>
    <t>Geodetické práce po výstavbě</t>
  </si>
  <si>
    <t>790533654</t>
  </si>
  <si>
    <t>013244000</t>
  </si>
  <si>
    <t>Dokumentace pro provádění stavby</t>
  </si>
  <si>
    <t>698090319</t>
  </si>
  <si>
    <t>111779433</t>
  </si>
  <si>
    <t>013274000</t>
  </si>
  <si>
    <t>Pasportizace objektu před započetím prací</t>
  </si>
  <si>
    <t>-2120193063</t>
  </si>
  <si>
    <t>013284000</t>
  </si>
  <si>
    <t>Pasportizace objektu po provedení prací</t>
  </si>
  <si>
    <t>-336078733</t>
  </si>
  <si>
    <t xml:space="preserve">    VRN3 - Zařízení staveniště</t>
  </si>
  <si>
    <t xml:space="preserve">    VRN6 - Územní vlivy</t>
  </si>
  <si>
    <t xml:space="preserve">    VRN7 - Provozní vlivy</t>
  </si>
  <si>
    <t>VRN3</t>
  </si>
  <si>
    <t>-1628700735</t>
  </si>
  <si>
    <t>VRN6</t>
  </si>
  <si>
    <t>Územní vlivy</t>
  </si>
  <si>
    <t>060001000</t>
  </si>
  <si>
    <t>29283088</t>
  </si>
  <si>
    <t>VRN7</t>
  </si>
  <si>
    <t>Provozní vlivy</t>
  </si>
  <si>
    <t>070001000</t>
  </si>
  <si>
    <t>2135387187</t>
  </si>
  <si>
    <t>SEZNAM FIGUR</t>
  </si>
  <si>
    <t>Výměra</t>
  </si>
  <si>
    <t>03/ 0301</t>
  </si>
  <si>
    <t>Použití figury:</t>
  </si>
  <si>
    <t>Obsyp strojně</t>
  </si>
  <si>
    <t>Zásyp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</si>
</sst>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0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2024-025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ČZU akce - sloučení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areál ČZU v Praze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15. 7. 2024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ČZU v Praze, Kamýcká 129, 165 00 Praha 6 - Suchdol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ROUND(AG95+AG98+AG111,2)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ROUND(AS95+AS98+AS111,2)</f>
        <v>0</v>
      </c>
      <c r="AT94" s="115">
        <f>ROUND(SUM(AV94:AW94),2)</f>
        <v>0</v>
      </c>
      <c r="AU94" s="116">
        <f>ROUND(AU95+AU98+AU111,5)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ROUND(AZ95+AZ98+AZ111,2)</f>
        <v>0</v>
      </c>
      <c r="BA94" s="115">
        <f>ROUND(BA95+BA98+BA111,2)</f>
        <v>0</v>
      </c>
      <c r="BB94" s="115">
        <f>ROUND(BB95+BB98+BB111,2)</f>
        <v>0</v>
      </c>
      <c r="BC94" s="115">
        <f>ROUND(BC95+BC98+BC111,2)</f>
        <v>0</v>
      </c>
      <c r="BD94" s="117">
        <f>ROUND(BD95+BD98+BD111,2)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24.75" customHeight="1">
      <c r="A95" s="7"/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ROUND(SUM(AG96:AG97),2)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82</v>
      </c>
      <c r="AR95" s="127"/>
      <c r="AS95" s="128">
        <f>ROUND(SUM(AS96:AS97),2)</f>
        <v>0</v>
      </c>
      <c r="AT95" s="129">
        <f>ROUND(SUM(AV95:AW95),2)</f>
        <v>0</v>
      </c>
      <c r="AU95" s="130">
        <f>ROUND(SUM(AU96:AU97),5)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ROUND(SUM(AZ96:AZ97),2)</f>
        <v>0</v>
      </c>
      <c r="BA95" s="129">
        <f>ROUND(SUM(BA96:BA97),2)</f>
        <v>0</v>
      </c>
      <c r="BB95" s="129">
        <f>ROUND(SUM(BB96:BB97),2)</f>
        <v>0</v>
      </c>
      <c r="BC95" s="129">
        <f>ROUND(SUM(BC96:BC97),2)</f>
        <v>0</v>
      </c>
      <c r="BD95" s="131">
        <f>ROUND(SUM(BD96:BD97),2)</f>
        <v>0</v>
      </c>
      <c r="BE95" s="7"/>
      <c r="BS95" s="132" t="s">
        <v>75</v>
      </c>
      <c r="BT95" s="132" t="s">
        <v>83</v>
      </c>
      <c r="BU95" s="132" t="s">
        <v>77</v>
      </c>
      <c r="BV95" s="132" t="s">
        <v>78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4" customFormat="1" ht="16.5" customHeight="1">
      <c r="A96" s="133" t="s">
        <v>86</v>
      </c>
      <c r="B96" s="71"/>
      <c r="C96" s="134"/>
      <c r="D96" s="134"/>
      <c r="E96" s="135" t="s">
        <v>87</v>
      </c>
      <c r="F96" s="135"/>
      <c r="G96" s="135"/>
      <c r="H96" s="135"/>
      <c r="I96" s="135"/>
      <c r="J96" s="134"/>
      <c r="K96" s="135" t="s">
        <v>88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'D.1.2. - Ústřední vytápěn...'!J32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'D.1.2. - Ústřední vytápěn...'!P134</f>
        <v>0</v>
      </c>
      <c r="AV96" s="139">
        <f>'D.1.2. - Ústřední vytápěn...'!J35</f>
        <v>0</v>
      </c>
      <c r="AW96" s="139">
        <f>'D.1.2. - Ústřední vytápěn...'!J36</f>
        <v>0</v>
      </c>
      <c r="AX96" s="139">
        <f>'D.1.2. - Ústřední vytápěn...'!J37</f>
        <v>0</v>
      </c>
      <c r="AY96" s="139">
        <f>'D.1.2. - Ústřední vytápěn...'!J38</f>
        <v>0</v>
      </c>
      <c r="AZ96" s="139">
        <f>'D.1.2. - Ústřední vytápěn...'!F35</f>
        <v>0</v>
      </c>
      <c r="BA96" s="139">
        <f>'D.1.2. - Ústřední vytápěn...'!F36</f>
        <v>0</v>
      </c>
      <c r="BB96" s="139">
        <f>'D.1.2. - Ústřední vytápěn...'!F37</f>
        <v>0</v>
      </c>
      <c r="BC96" s="139">
        <f>'D.1.2. - Ústřední vytápěn...'!F38</f>
        <v>0</v>
      </c>
      <c r="BD96" s="141">
        <f>'D.1.2. - Ústřední vytápěn...'!F39</f>
        <v>0</v>
      </c>
      <c r="BE96" s="4"/>
      <c r="BT96" s="142" t="s">
        <v>85</v>
      </c>
      <c r="BV96" s="142" t="s">
        <v>78</v>
      </c>
      <c r="BW96" s="142" t="s">
        <v>90</v>
      </c>
      <c r="BX96" s="142" t="s">
        <v>84</v>
      </c>
      <c r="CL96" s="142" t="s">
        <v>1</v>
      </c>
    </row>
    <row r="97" s="4" customFormat="1" ht="16.5" customHeight="1">
      <c r="A97" s="133" t="s">
        <v>86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 (1) - ES-MaR_samostatn...'!J32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'02 (1) - ES-MaR_samostatn...'!P131</f>
        <v>0</v>
      </c>
      <c r="AV97" s="139">
        <f>'02 (1) - ES-MaR_samostatn...'!J35</f>
        <v>0</v>
      </c>
      <c r="AW97" s="139">
        <f>'02 (1) - ES-MaR_samostatn...'!J36</f>
        <v>0</v>
      </c>
      <c r="AX97" s="139">
        <f>'02 (1) - ES-MaR_samostatn...'!J37</f>
        <v>0</v>
      </c>
      <c r="AY97" s="139">
        <f>'02 (1) - ES-MaR_samostatn...'!J38</f>
        <v>0</v>
      </c>
      <c r="AZ97" s="139">
        <f>'02 (1) - ES-MaR_samostatn...'!F35</f>
        <v>0</v>
      </c>
      <c r="BA97" s="139">
        <f>'02 (1) - ES-MaR_samostatn...'!F36</f>
        <v>0</v>
      </c>
      <c r="BB97" s="139">
        <f>'02 (1) - ES-MaR_samostatn...'!F37</f>
        <v>0</v>
      </c>
      <c r="BC97" s="139">
        <f>'02 (1) - ES-MaR_samostatn...'!F38</f>
        <v>0</v>
      </c>
      <c r="BD97" s="141">
        <f>'02 (1) - ES-MaR_samostatn...'!F39</f>
        <v>0</v>
      </c>
      <c r="BE97" s="4"/>
      <c r="BT97" s="142" t="s">
        <v>85</v>
      </c>
      <c r="BV97" s="142" t="s">
        <v>78</v>
      </c>
      <c r="BW97" s="142" t="s">
        <v>93</v>
      </c>
      <c r="BX97" s="142" t="s">
        <v>84</v>
      </c>
      <c r="CL97" s="142" t="s">
        <v>1</v>
      </c>
    </row>
    <row r="98" s="7" customFormat="1" ht="16.5" customHeight="1">
      <c r="A98" s="7"/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ROUND(AG99+AG103+AG107,2)</f>
        <v>0</v>
      </c>
      <c r="AH98" s="123"/>
      <c r="AI98" s="123"/>
      <c r="AJ98" s="123"/>
      <c r="AK98" s="123"/>
      <c r="AL98" s="123"/>
      <c r="AM98" s="123"/>
      <c r="AN98" s="125">
        <f>SUM(AG98,AT98)</f>
        <v>0</v>
      </c>
      <c r="AO98" s="123"/>
      <c r="AP98" s="123"/>
      <c r="AQ98" s="126" t="s">
        <v>82</v>
      </c>
      <c r="AR98" s="127"/>
      <c r="AS98" s="128">
        <f>ROUND(AS99+AS103+AS107,2)</f>
        <v>0</v>
      </c>
      <c r="AT98" s="129">
        <f>ROUND(SUM(AV98:AW98),2)</f>
        <v>0</v>
      </c>
      <c r="AU98" s="130">
        <f>ROUND(AU99+AU103+AU107,5)</f>
        <v>0</v>
      </c>
      <c r="AV98" s="129">
        <f>ROUND(AZ98*L29,2)</f>
        <v>0</v>
      </c>
      <c r="AW98" s="129">
        <f>ROUND(BA98*L30,2)</f>
        <v>0</v>
      </c>
      <c r="AX98" s="129">
        <f>ROUND(BB98*L29,2)</f>
        <v>0</v>
      </c>
      <c r="AY98" s="129">
        <f>ROUND(BC98*L30,2)</f>
        <v>0</v>
      </c>
      <c r="AZ98" s="129">
        <f>ROUND(AZ99+AZ103+AZ107,2)</f>
        <v>0</v>
      </c>
      <c r="BA98" s="129">
        <f>ROUND(BA99+BA103+BA107,2)</f>
        <v>0</v>
      </c>
      <c r="BB98" s="129">
        <f>ROUND(BB99+BB103+BB107,2)</f>
        <v>0</v>
      </c>
      <c r="BC98" s="129">
        <f>ROUND(BC99+BC103+BC107,2)</f>
        <v>0</v>
      </c>
      <c r="BD98" s="131">
        <f>ROUND(BD99+BD103+BD107,2)</f>
        <v>0</v>
      </c>
      <c r="BE98" s="7"/>
      <c r="BS98" s="132" t="s">
        <v>75</v>
      </c>
      <c r="BT98" s="132" t="s">
        <v>83</v>
      </c>
      <c r="BU98" s="132" t="s">
        <v>77</v>
      </c>
      <c r="BV98" s="132" t="s">
        <v>78</v>
      </c>
      <c r="BW98" s="132" t="s">
        <v>96</v>
      </c>
      <c r="BX98" s="132" t="s">
        <v>5</v>
      </c>
      <c r="CL98" s="132" t="s">
        <v>1</v>
      </c>
      <c r="CM98" s="132" t="s">
        <v>85</v>
      </c>
    </row>
    <row r="99" s="4" customFormat="1" ht="16.5" customHeight="1">
      <c r="A99" s="4"/>
      <c r="B99" s="71"/>
      <c r="C99" s="134"/>
      <c r="D99" s="134"/>
      <c r="E99" s="135" t="s">
        <v>97</v>
      </c>
      <c r="F99" s="135"/>
      <c r="G99" s="135"/>
      <c r="H99" s="135"/>
      <c r="I99" s="135"/>
      <c r="J99" s="134"/>
      <c r="K99" s="135" t="s">
        <v>98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43">
        <f>ROUND(SUM(AG100:AG102),2)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89</v>
      </c>
      <c r="AR99" s="73"/>
      <c r="AS99" s="138">
        <f>ROUND(SUM(AS100:AS102),2)</f>
        <v>0</v>
      </c>
      <c r="AT99" s="139">
        <f>ROUND(SUM(AV99:AW99),2)</f>
        <v>0</v>
      </c>
      <c r="AU99" s="140">
        <f>ROUND(SUM(AU100:AU102),5)</f>
        <v>0</v>
      </c>
      <c r="AV99" s="139">
        <f>ROUND(AZ99*L29,2)</f>
        <v>0</v>
      </c>
      <c r="AW99" s="139">
        <f>ROUND(BA99*L30,2)</f>
        <v>0</v>
      </c>
      <c r="AX99" s="139">
        <f>ROUND(BB99*L29,2)</f>
        <v>0</v>
      </c>
      <c r="AY99" s="139">
        <f>ROUND(BC99*L30,2)</f>
        <v>0</v>
      </c>
      <c r="AZ99" s="139">
        <f>ROUND(SUM(AZ100:AZ102),2)</f>
        <v>0</v>
      </c>
      <c r="BA99" s="139">
        <f>ROUND(SUM(BA100:BA102),2)</f>
        <v>0</v>
      </c>
      <c r="BB99" s="139">
        <f>ROUND(SUM(BB100:BB102),2)</f>
        <v>0</v>
      </c>
      <c r="BC99" s="139">
        <f>ROUND(SUM(BC100:BC102),2)</f>
        <v>0</v>
      </c>
      <c r="BD99" s="141">
        <f>ROUND(SUM(BD100:BD102),2)</f>
        <v>0</v>
      </c>
      <c r="BE99" s="4"/>
      <c r="BS99" s="142" t="s">
        <v>75</v>
      </c>
      <c r="BT99" s="142" t="s">
        <v>85</v>
      </c>
      <c r="BV99" s="142" t="s">
        <v>78</v>
      </c>
      <c r="BW99" s="142" t="s">
        <v>99</v>
      </c>
      <c r="BX99" s="142" t="s">
        <v>96</v>
      </c>
      <c r="CL99" s="142" t="s">
        <v>1</v>
      </c>
    </row>
    <row r="100" s="4" customFormat="1" ht="16.5" customHeight="1">
      <c r="A100" s="133" t="s">
        <v>86</v>
      </c>
      <c r="B100" s="71"/>
      <c r="C100" s="134"/>
      <c r="D100" s="134"/>
      <c r="E100" s="134"/>
      <c r="F100" s="135" t="s">
        <v>97</v>
      </c>
      <c r="G100" s="135"/>
      <c r="H100" s="135"/>
      <c r="I100" s="135"/>
      <c r="J100" s="135"/>
      <c r="K100" s="134"/>
      <c r="L100" s="135" t="s">
        <v>98</v>
      </c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'SO-01 - Stavební práce - 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89</v>
      </c>
      <c r="AR100" s="73"/>
      <c r="AS100" s="138">
        <v>0</v>
      </c>
      <c r="AT100" s="139">
        <f>ROUND(SUM(AV100:AW100),2)</f>
        <v>0</v>
      </c>
      <c r="AU100" s="140">
        <f>'SO-01 - Stavební práce - ...'!P137</f>
        <v>0</v>
      </c>
      <c r="AV100" s="139">
        <f>'SO-01 - Stavební práce - ...'!J35</f>
        <v>0</v>
      </c>
      <c r="AW100" s="139">
        <f>'SO-01 - Stavební práce - ...'!J36</f>
        <v>0</v>
      </c>
      <c r="AX100" s="139">
        <f>'SO-01 - Stavební práce - ...'!J37</f>
        <v>0</v>
      </c>
      <c r="AY100" s="139">
        <f>'SO-01 - Stavební práce - ...'!J38</f>
        <v>0</v>
      </c>
      <c r="AZ100" s="139">
        <f>'SO-01 - Stavební práce - ...'!F35</f>
        <v>0</v>
      </c>
      <c r="BA100" s="139">
        <f>'SO-01 - Stavební práce - ...'!F36</f>
        <v>0</v>
      </c>
      <c r="BB100" s="139">
        <f>'SO-01 - Stavební práce - ...'!F37</f>
        <v>0</v>
      </c>
      <c r="BC100" s="139">
        <f>'SO-01 - Stavební práce - ...'!F38</f>
        <v>0</v>
      </c>
      <c r="BD100" s="141">
        <f>'SO-01 - Stavební práce - ...'!F39</f>
        <v>0</v>
      </c>
      <c r="BE100" s="4"/>
      <c r="BT100" s="142" t="s">
        <v>100</v>
      </c>
      <c r="BU100" s="142" t="s">
        <v>101</v>
      </c>
      <c r="BV100" s="142" t="s">
        <v>78</v>
      </c>
      <c r="BW100" s="142" t="s">
        <v>99</v>
      </c>
      <c r="BX100" s="142" t="s">
        <v>96</v>
      </c>
      <c r="CL100" s="142" t="s">
        <v>1</v>
      </c>
    </row>
    <row r="101" s="4" customFormat="1" ht="23.25" customHeight="1">
      <c r="A101" s="133" t="s">
        <v>86</v>
      </c>
      <c r="B101" s="71"/>
      <c r="C101" s="134"/>
      <c r="D101" s="134"/>
      <c r="E101" s="134"/>
      <c r="F101" s="135" t="s">
        <v>102</v>
      </c>
      <c r="G101" s="135"/>
      <c r="H101" s="135"/>
      <c r="I101" s="135"/>
      <c r="J101" s="135"/>
      <c r="K101" s="134"/>
      <c r="L101" s="135" t="s">
        <v>103</v>
      </c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'SO-01 ZTI - Zdravotechnik...'!J34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89</v>
      </c>
      <c r="AR101" s="73"/>
      <c r="AS101" s="138">
        <v>0</v>
      </c>
      <c r="AT101" s="139">
        <f>ROUND(SUM(AV101:AW101),2)</f>
        <v>0</v>
      </c>
      <c r="AU101" s="140">
        <f>'SO-01 ZTI - Zdravotechnik...'!P135</f>
        <v>0</v>
      </c>
      <c r="AV101" s="139">
        <f>'SO-01 ZTI - Zdravotechnik...'!J37</f>
        <v>0</v>
      </c>
      <c r="AW101" s="139">
        <f>'SO-01 ZTI - Zdravotechnik...'!J38</f>
        <v>0</v>
      </c>
      <c r="AX101" s="139">
        <f>'SO-01 ZTI - Zdravotechnik...'!J39</f>
        <v>0</v>
      </c>
      <c r="AY101" s="139">
        <f>'SO-01 ZTI - Zdravotechnik...'!J40</f>
        <v>0</v>
      </c>
      <c r="AZ101" s="139">
        <f>'SO-01 ZTI - Zdravotechnik...'!F37</f>
        <v>0</v>
      </c>
      <c r="BA101" s="139">
        <f>'SO-01 ZTI - Zdravotechnik...'!F38</f>
        <v>0</v>
      </c>
      <c r="BB101" s="139">
        <f>'SO-01 ZTI - Zdravotechnik...'!F39</f>
        <v>0</v>
      </c>
      <c r="BC101" s="139">
        <f>'SO-01 ZTI - Zdravotechnik...'!F40</f>
        <v>0</v>
      </c>
      <c r="BD101" s="141">
        <f>'SO-01 ZTI - Zdravotechnik...'!F41</f>
        <v>0</v>
      </c>
      <c r="BE101" s="4"/>
      <c r="BT101" s="142" t="s">
        <v>100</v>
      </c>
      <c r="BV101" s="142" t="s">
        <v>78</v>
      </c>
      <c r="BW101" s="142" t="s">
        <v>104</v>
      </c>
      <c r="BX101" s="142" t="s">
        <v>99</v>
      </c>
      <c r="CL101" s="142" t="s">
        <v>1</v>
      </c>
    </row>
    <row r="102" s="4" customFormat="1" ht="23.25" customHeight="1">
      <c r="A102" s="133" t="s">
        <v>86</v>
      </c>
      <c r="B102" s="71"/>
      <c r="C102" s="134"/>
      <c r="D102" s="134"/>
      <c r="E102" s="134"/>
      <c r="F102" s="135" t="s">
        <v>105</v>
      </c>
      <c r="G102" s="135"/>
      <c r="H102" s="135"/>
      <c r="I102" s="135"/>
      <c r="J102" s="135"/>
      <c r="K102" s="134"/>
      <c r="L102" s="135" t="s">
        <v>106</v>
      </c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'SO-01 ELE - Elektromontáž...'!J34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89</v>
      </c>
      <c r="AR102" s="73"/>
      <c r="AS102" s="138">
        <v>0</v>
      </c>
      <c r="AT102" s="139">
        <f>ROUND(SUM(AV102:AW102),2)</f>
        <v>0</v>
      </c>
      <c r="AU102" s="140">
        <f>'SO-01 ELE - Elektromontáž...'!P130</f>
        <v>0</v>
      </c>
      <c r="AV102" s="139">
        <f>'SO-01 ELE - Elektromontáž...'!J37</f>
        <v>0</v>
      </c>
      <c r="AW102" s="139">
        <f>'SO-01 ELE - Elektromontáž...'!J38</f>
        <v>0</v>
      </c>
      <c r="AX102" s="139">
        <f>'SO-01 ELE - Elektromontáž...'!J39</f>
        <v>0</v>
      </c>
      <c r="AY102" s="139">
        <f>'SO-01 ELE - Elektromontáž...'!J40</f>
        <v>0</v>
      </c>
      <c r="AZ102" s="139">
        <f>'SO-01 ELE - Elektromontáž...'!F37</f>
        <v>0</v>
      </c>
      <c r="BA102" s="139">
        <f>'SO-01 ELE - Elektromontáž...'!F38</f>
        <v>0</v>
      </c>
      <c r="BB102" s="139">
        <f>'SO-01 ELE - Elektromontáž...'!F39</f>
        <v>0</v>
      </c>
      <c r="BC102" s="139">
        <f>'SO-01 ELE - Elektromontáž...'!F40</f>
        <v>0</v>
      </c>
      <c r="BD102" s="141">
        <f>'SO-01 ELE - Elektromontáž...'!F41</f>
        <v>0</v>
      </c>
      <c r="BE102" s="4"/>
      <c r="BT102" s="142" t="s">
        <v>100</v>
      </c>
      <c r="BV102" s="142" t="s">
        <v>78</v>
      </c>
      <c r="BW102" s="142" t="s">
        <v>107</v>
      </c>
      <c r="BX102" s="142" t="s">
        <v>99</v>
      </c>
      <c r="CL102" s="142" t="s">
        <v>1</v>
      </c>
    </row>
    <row r="103" s="4" customFormat="1" ht="16.5" customHeight="1">
      <c r="A103" s="4"/>
      <c r="B103" s="71"/>
      <c r="C103" s="134"/>
      <c r="D103" s="134"/>
      <c r="E103" s="135" t="s">
        <v>108</v>
      </c>
      <c r="F103" s="135"/>
      <c r="G103" s="135"/>
      <c r="H103" s="135"/>
      <c r="I103" s="135"/>
      <c r="J103" s="134"/>
      <c r="K103" s="135" t="s">
        <v>109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43">
        <f>ROUND(SUM(AG104:AG106),2)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89</v>
      </c>
      <c r="AR103" s="73"/>
      <c r="AS103" s="138">
        <f>ROUND(SUM(AS104:AS106),2)</f>
        <v>0</v>
      </c>
      <c r="AT103" s="139">
        <f>ROUND(SUM(AV103:AW103),2)</f>
        <v>0</v>
      </c>
      <c r="AU103" s="140">
        <f>ROUND(SUM(AU104:AU106),5)</f>
        <v>0</v>
      </c>
      <c r="AV103" s="139">
        <f>ROUND(AZ103*L29,2)</f>
        <v>0</v>
      </c>
      <c r="AW103" s="139">
        <f>ROUND(BA103*L30,2)</f>
        <v>0</v>
      </c>
      <c r="AX103" s="139">
        <f>ROUND(BB103*L29,2)</f>
        <v>0</v>
      </c>
      <c r="AY103" s="139">
        <f>ROUND(BC103*L30,2)</f>
        <v>0</v>
      </c>
      <c r="AZ103" s="139">
        <f>ROUND(SUM(AZ104:AZ106),2)</f>
        <v>0</v>
      </c>
      <c r="BA103" s="139">
        <f>ROUND(SUM(BA104:BA106),2)</f>
        <v>0</v>
      </c>
      <c r="BB103" s="139">
        <f>ROUND(SUM(BB104:BB106),2)</f>
        <v>0</v>
      </c>
      <c r="BC103" s="139">
        <f>ROUND(SUM(BC104:BC106),2)</f>
        <v>0</v>
      </c>
      <c r="BD103" s="141">
        <f>ROUND(SUM(BD104:BD106),2)</f>
        <v>0</v>
      </c>
      <c r="BE103" s="4"/>
      <c r="BS103" s="142" t="s">
        <v>75</v>
      </c>
      <c r="BT103" s="142" t="s">
        <v>85</v>
      </c>
      <c r="BV103" s="142" t="s">
        <v>78</v>
      </c>
      <c r="BW103" s="142" t="s">
        <v>110</v>
      </c>
      <c r="BX103" s="142" t="s">
        <v>96</v>
      </c>
      <c r="CL103" s="142" t="s">
        <v>1</v>
      </c>
    </row>
    <row r="104" s="4" customFormat="1" ht="16.5" customHeight="1">
      <c r="A104" s="133" t="s">
        <v>86</v>
      </c>
      <c r="B104" s="71"/>
      <c r="C104" s="134"/>
      <c r="D104" s="134"/>
      <c r="E104" s="134"/>
      <c r="F104" s="135" t="s">
        <v>108</v>
      </c>
      <c r="G104" s="135"/>
      <c r="H104" s="135"/>
      <c r="I104" s="135"/>
      <c r="J104" s="135"/>
      <c r="K104" s="134"/>
      <c r="L104" s="135" t="s">
        <v>109</v>
      </c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'SO-02 - Stavební práce - ...'!J32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89</v>
      </c>
      <c r="AR104" s="73"/>
      <c r="AS104" s="138">
        <v>0</v>
      </c>
      <c r="AT104" s="139">
        <f>ROUND(SUM(AV104:AW104),2)</f>
        <v>0</v>
      </c>
      <c r="AU104" s="140">
        <f>'SO-02 - Stavební práce - ...'!P135</f>
        <v>0</v>
      </c>
      <c r="AV104" s="139">
        <f>'SO-02 - Stavební práce - ...'!J35</f>
        <v>0</v>
      </c>
      <c r="AW104" s="139">
        <f>'SO-02 - Stavební práce - ...'!J36</f>
        <v>0</v>
      </c>
      <c r="AX104" s="139">
        <f>'SO-02 - Stavební práce - ...'!J37</f>
        <v>0</v>
      </c>
      <c r="AY104" s="139">
        <f>'SO-02 - Stavební práce - ...'!J38</f>
        <v>0</v>
      </c>
      <c r="AZ104" s="139">
        <f>'SO-02 - Stavební práce - ...'!F35</f>
        <v>0</v>
      </c>
      <c r="BA104" s="139">
        <f>'SO-02 - Stavební práce - ...'!F36</f>
        <v>0</v>
      </c>
      <c r="BB104" s="139">
        <f>'SO-02 - Stavební práce - ...'!F37</f>
        <v>0</v>
      </c>
      <c r="BC104" s="139">
        <f>'SO-02 - Stavební práce - ...'!F38</f>
        <v>0</v>
      </c>
      <c r="BD104" s="141">
        <f>'SO-02 - Stavební práce - ...'!F39</f>
        <v>0</v>
      </c>
      <c r="BE104" s="4"/>
      <c r="BT104" s="142" t="s">
        <v>100</v>
      </c>
      <c r="BU104" s="142" t="s">
        <v>101</v>
      </c>
      <c r="BV104" s="142" t="s">
        <v>78</v>
      </c>
      <c r="BW104" s="142" t="s">
        <v>110</v>
      </c>
      <c r="BX104" s="142" t="s">
        <v>96</v>
      </c>
      <c r="CL104" s="142" t="s">
        <v>1</v>
      </c>
    </row>
    <row r="105" s="4" customFormat="1" ht="23.25" customHeight="1">
      <c r="A105" s="133" t="s">
        <v>86</v>
      </c>
      <c r="B105" s="71"/>
      <c r="C105" s="134"/>
      <c r="D105" s="134"/>
      <c r="E105" s="134"/>
      <c r="F105" s="135" t="s">
        <v>111</v>
      </c>
      <c r="G105" s="135"/>
      <c r="H105" s="135"/>
      <c r="I105" s="135"/>
      <c r="J105" s="135"/>
      <c r="K105" s="134"/>
      <c r="L105" s="135" t="s">
        <v>112</v>
      </c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'SO-02 ZTI - Zdravotechnik...'!J34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89</v>
      </c>
      <c r="AR105" s="73"/>
      <c r="AS105" s="138">
        <v>0</v>
      </c>
      <c r="AT105" s="139">
        <f>ROUND(SUM(AV105:AW105),2)</f>
        <v>0</v>
      </c>
      <c r="AU105" s="140">
        <f>'SO-02 ZTI - Zdravotechnik...'!P135</f>
        <v>0</v>
      </c>
      <c r="AV105" s="139">
        <f>'SO-02 ZTI - Zdravotechnik...'!J37</f>
        <v>0</v>
      </c>
      <c r="AW105" s="139">
        <f>'SO-02 ZTI - Zdravotechnik...'!J38</f>
        <v>0</v>
      </c>
      <c r="AX105" s="139">
        <f>'SO-02 ZTI - Zdravotechnik...'!J39</f>
        <v>0</v>
      </c>
      <c r="AY105" s="139">
        <f>'SO-02 ZTI - Zdravotechnik...'!J40</f>
        <v>0</v>
      </c>
      <c r="AZ105" s="139">
        <f>'SO-02 ZTI - Zdravotechnik...'!F37</f>
        <v>0</v>
      </c>
      <c r="BA105" s="139">
        <f>'SO-02 ZTI - Zdravotechnik...'!F38</f>
        <v>0</v>
      </c>
      <c r="BB105" s="139">
        <f>'SO-02 ZTI - Zdravotechnik...'!F39</f>
        <v>0</v>
      </c>
      <c r="BC105" s="139">
        <f>'SO-02 ZTI - Zdravotechnik...'!F40</f>
        <v>0</v>
      </c>
      <c r="BD105" s="141">
        <f>'SO-02 ZTI - Zdravotechnik...'!F41</f>
        <v>0</v>
      </c>
      <c r="BE105" s="4"/>
      <c r="BT105" s="142" t="s">
        <v>100</v>
      </c>
      <c r="BV105" s="142" t="s">
        <v>78</v>
      </c>
      <c r="BW105" s="142" t="s">
        <v>113</v>
      </c>
      <c r="BX105" s="142" t="s">
        <v>110</v>
      </c>
      <c r="CL105" s="142" t="s">
        <v>1</v>
      </c>
    </row>
    <row r="106" s="4" customFormat="1" ht="23.25" customHeight="1">
      <c r="A106" s="133" t="s">
        <v>86</v>
      </c>
      <c r="B106" s="71"/>
      <c r="C106" s="134"/>
      <c r="D106" s="134"/>
      <c r="E106" s="134"/>
      <c r="F106" s="135" t="s">
        <v>114</v>
      </c>
      <c r="G106" s="135"/>
      <c r="H106" s="135"/>
      <c r="I106" s="135"/>
      <c r="J106" s="135"/>
      <c r="K106" s="134"/>
      <c r="L106" s="135" t="s">
        <v>115</v>
      </c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6">
        <f>'SO-02 ELE - Elektromontáž...'!J34</f>
        <v>0</v>
      </c>
      <c r="AH106" s="134"/>
      <c r="AI106" s="134"/>
      <c r="AJ106" s="134"/>
      <c r="AK106" s="134"/>
      <c r="AL106" s="134"/>
      <c r="AM106" s="134"/>
      <c r="AN106" s="136">
        <f>SUM(AG106,AT106)</f>
        <v>0</v>
      </c>
      <c r="AO106" s="134"/>
      <c r="AP106" s="134"/>
      <c r="AQ106" s="137" t="s">
        <v>89</v>
      </c>
      <c r="AR106" s="73"/>
      <c r="AS106" s="138">
        <v>0</v>
      </c>
      <c r="AT106" s="139">
        <f>ROUND(SUM(AV106:AW106),2)</f>
        <v>0</v>
      </c>
      <c r="AU106" s="140">
        <f>'SO-02 ELE - Elektromontáž...'!P130</f>
        <v>0</v>
      </c>
      <c r="AV106" s="139">
        <f>'SO-02 ELE - Elektromontáž...'!J37</f>
        <v>0</v>
      </c>
      <c r="AW106" s="139">
        <f>'SO-02 ELE - Elektromontáž...'!J38</f>
        <v>0</v>
      </c>
      <c r="AX106" s="139">
        <f>'SO-02 ELE - Elektromontáž...'!J39</f>
        <v>0</v>
      </c>
      <c r="AY106" s="139">
        <f>'SO-02 ELE - Elektromontáž...'!J40</f>
        <v>0</v>
      </c>
      <c r="AZ106" s="139">
        <f>'SO-02 ELE - Elektromontáž...'!F37</f>
        <v>0</v>
      </c>
      <c r="BA106" s="139">
        <f>'SO-02 ELE - Elektromontáž...'!F38</f>
        <v>0</v>
      </c>
      <c r="BB106" s="139">
        <f>'SO-02 ELE - Elektromontáž...'!F39</f>
        <v>0</v>
      </c>
      <c r="BC106" s="139">
        <f>'SO-02 ELE - Elektromontáž...'!F40</f>
        <v>0</v>
      </c>
      <c r="BD106" s="141">
        <f>'SO-02 ELE - Elektromontáž...'!F41</f>
        <v>0</v>
      </c>
      <c r="BE106" s="4"/>
      <c r="BT106" s="142" t="s">
        <v>100</v>
      </c>
      <c r="BV106" s="142" t="s">
        <v>78</v>
      </c>
      <c r="BW106" s="142" t="s">
        <v>116</v>
      </c>
      <c r="BX106" s="142" t="s">
        <v>110</v>
      </c>
      <c r="CL106" s="142" t="s">
        <v>1</v>
      </c>
    </row>
    <row r="107" s="4" customFormat="1" ht="16.5" customHeight="1">
      <c r="A107" s="4"/>
      <c r="B107" s="71"/>
      <c r="C107" s="134"/>
      <c r="D107" s="134"/>
      <c r="E107" s="135" t="s">
        <v>117</v>
      </c>
      <c r="F107" s="135"/>
      <c r="G107" s="135"/>
      <c r="H107" s="135"/>
      <c r="I107" s="135"/>
      <c r="J107" s="134"/>
      <c r="K107" s="135" t="s">
        <v>118</v>
      </c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43">
        <f>ROUND(SUM(AG108:AG110),2)</f>
        <v>0</v>
      </c>
      <c r="AH107" s="134"/>
      <c r="AI107" s="134"/>
      <c r="AJ107" s="134"/>
      <c r="AK107" s="134"/>
      <c r="AL107" s="134"/>
      <c r="AM107" s="134"/>
      <c r="AN107" s="136">
        <f>SUM(AG107,AT107)</f>
        <v>0</v>
      </c>
      <c r="AO107" s="134"/>
      <c r="AP107" s="134"/>
      <c r="AQ107" s="137" t="s">
        <v>89</v>
      </c>
      <c r="AR107" s="73"/>
      <c r="AS107" s="138">
        <f>ROUND(SUM(AS108:AS110),2)</f>
        <v>0</v>
      </c>
      <c r="AT107" s="139">
        <f>ROUND(SUM(AV107:AW107),2)</f>
        <v>0</v>
      </c>
      <c r="AU107" s="140">
        <f>ROUND(SUM(AU108:AU110),5)</f>
        <v>0</v>
      </c>
      <c r="AV107" s="139">
        <f>ROUND(AZ107*L29,2)</f>
        <v>0</v>
      </c>
      <c r="AW107" s="139">
        <f>ROUND(BA107*L30,2)</f>
        <v>0</v>
      </c>
      <c r="AX107" s="139">
        <f>ROUND(BB107*L29,2)</f>
        <v>0</v>
      </c>
      <c r="AY107" s="139">
        <f>ROUND(BC107*L30,2)</f>
        <v>0</v>
      </c>
      <c r="AZ107" s="139">
        <f>ROUND(SUM(AZ108:AZ110),2)</f>
        <v>0</v>
      </c>
      <c r="BA107" s="139">
        <f>ROUND(SUM(BA108:BA110),2)</f>
        <v>0</v>
      </c>
      <c r="BB107" s="139">
        <f>ROUND(SUM(BB108:BB110),2)</f>
        <v>0</v>
      </c>
      <c r="BC107" s="139">
        <f>ROUND(SUM(BC108:BC110),2)</f>
        <v>0</v>
      </c>
      <c r="BD107" s="141">
        <f>ROUND(SUM(BD108:BD110),2)</f>
        <v>0</v>
      </c>
      <c r="BE107" s="4"/>
      <c r="BS107" s="142" t="s">
        <v>75</v>
      </c>
      <c r="BT107" s="142" t="s">
        <v>85</v>
      </c>
      <c r="BV107" s="142" t="s">
        <v>78</v>
      </c>
      <c r="BW107" s="142" t="s">
        <v>119</v>
      </c>
      <c r="BX107" s="142" t="s">
        <v>96</v>
      </c>
      <c r="CL107" s="142" t="s">
        <v>1</v>
      </c>
    </row>
    <row r="108" s="4" customFormat="1" ht="16.5" customHeight="1">
      <c r="A108" s="133" t="s">
        <v>86</v>
      </c>
      <c r="B108" s="71"/>
      <c r="C108" s="134"/>
      <c r="D108" s="134"/>
      <c r="E108" s="134"/>
      <c r="F108" s="135" t="s">
        <v>117</v>
      </c>
      <c r="G108" s="135"/>
      <c r="H108" s="135"/>
      <c r="I108" s="135"/>
      <c r="J108" s="135"/>
      <c r="K108" s="134"/>
      <c r="L108" s="135" t="s">
        <v>118</v>
      </c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>
        <f>'SO-03 - Stavební práce - ...'!J32</f>
        <v>0</v>
      </c>
      <c r="AH108" s="134"/>
      <c r="AI108" s="134"/>
      <c r="AJ108" s="134"/>
      <c r="AK108" s="134"/>
      <c r="AL108" s="134"/>
      <c r="AM108" s="134"/>
      <c r="AN108" s="136">
        <f>SUM(AG108,AT108)</f>
        <v>0</v>
      </c>
      <c r="AO108" s="134"/>
      <c r="AP108" s="134"/>
      <c r="AQ108" s="137" t="s">
        <v>89</v>
      </c>
      <c r="AR108" s="73"/>
      <c r="AS108" s="138">
        <v>0</v>
      </c>
      <c r="AT108" s="139">
        <f>ROUND(SUM(AV108:AW108),2)</f>
        <v>0</v>
      </c>
      <c r="AU108" s="140">
        <f>'SO-03 - Stavební práce - ...'!P137</f>
        <v>0</v>
      </c>
      <c r="AV108" s="139">
        <f>'SO-03 - Stavební práce - ...'!J35</f>
        <v>0</v>
      </c>
      <c r="AW108" s="139">
        <f>'SO-03 - Stavební práce - ...'!J36</f>
        <v>0</v>
      </c>
      <c r="AX108" s="139">
        <f>'SO-03 - Stavební práce - ...'!J37</f>
        <v>0</v>
      </c>
      <c r="AY108" s="139">
        <f>'SO-03 - Stavební práce - ...'!J38</f>
        <v>0</v>
      </c>
      <c r="AZ108" s="139">
        <f>'SO-03 - Stavební práce - ...'!F35</f>
        <v>0</v>
      </c>
      <c r="BA108" s="139">
        <f>'SO-03 - Stavební práce - ...'!F36</f>
        <v>0</v>
      </c>
      <c r="BB108" s="139">
        <f>'SO-03 - Stavební práce - ...'!F37</f>
        <v>0</v>
      </c>
      <c r="BC108" s="139">
        <f>'SO-03 - Stavební práce - ...'!F38</f>
        <v>0</v>
      </c>
      <c r="BD108" s="141">
        <f>'SO-03 - Stavební práce - ...'!F39</f>
        <v>0</v>
      </c>
      <c r="BE108" s="4"/>
      <c r="BT108" s="142" t="s">
        <v>100</v>
      </c>
      <c r="BU108" s="142" t="s">
        <v>101</v>
      </c>
      <c r="BV108" s="142" t="s">
        <v>78</v>
      </c>
      <c r="BW108" s="142" t="s">
        <v>119</v>
      </c>
      <c r="BX108" s="142" t="s">
        <v>96</v>
      </c>
      <c r="CL108" s="142" t="s">
        <v>1</v>
      </c>
    </row>
    <row r="109" s="4" customFormat="1" ht="23.25" customHeight="1">
      <c r="A109" s="133" t="s">
        <v>86</v>
      </c>
      <c r="B109" s="71"/>
      <c r="C109" s="134"/>
      <c r="D109" s="134"/>
      <c r="E109" s="134"/>
      <c r="F109" s="135" t="s">
        <v>120</v>
      </c>
      <c r="G109" s="135"/>
      <c r="H109" s="135"/>
      <c r="I109" s="135"/>
      <c r="J109" s="135"/>
      <c r="K109" s="134"/>
      <c r="L109" s="135" t="s">
        <v>121</v>
      </c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6">
        <f>'SO-03 ZTI - Zdravotechnik...'!J34</f>
        <v>0</v>
      </c>
      <c r="AH109" s="134"/>
      <c r="AI109" s="134"/>
      <c r="AJ109" s="134"/>
      <c r="AK109" s="134"/>
      <c r="AL109" s="134"/>
      <c r="AM109" s="134"/>
      <c r="AN109" s="136">
        <f>SUM(AG109,AT109)</f>
        <v>0</v>
      </c>
      <c r="AO109" s="134"/>
      <c r="AP109" s="134"/>
      <c r="AQ109" s="137" t="s">
        <v>89</v>
      </c>
      <c r="AR109" s="73"/>
      <c r="AS109" s="138">
        <v>0</v>
      </c>
      <c r="AT109" s="139">
        <f>ROUND(SUM(AV109:AW109),2)</f>
        <v>0</v>
      </c>
      <c r="AU109" s="140">
        <f>'SO-03 ZTI - Zdravotechnik...'!P135</f>
        <v>0</v>
      </c>
      <c r="AV109" s="139">
        <f>'SO-03 ZTI - Zdravotechnik...'!J37</f>
        <v>0</v>
      </c>
      <c r="AW109" s="139">
        <f>'SO-03 ZTI - Zdravotechnik...'!J38</f>
        <v>0</v>
      </c>
      <c r="AX109" s="139">
        <f>'SO-03 ZTI - Zdravotechnik...'!J39</f>
        <v>0</v>
      </c>
      <c r="AY109" s="139">
        <f>'SO-03 ZTI - Zdravotechnik...'!J40</f>
        <v>0</v>
      </c>
      <c r="AZ109" s="139">
        <f>'SO-03 ZTI - Zdravotechnik...'!F37</f>
        <v>0</v>
      </c>
      <c r="BA109" s="139">
        <f>'SO-03 ZTI - Zdravotechnik...'!F38</f>
        <v>0</v>
      </c>
      <c r="BB109" s="139">
        <f>'SO-03 ZTI - Zdravotechnik...'!F39</f>
        <v>0</v>
      </c>
      <c r="BC109" s="139">
        <f>'SO-03 ZTI - Zdravotechnik...'!F40</f>
        <v>0</v>
      </c>
      <c r="BD109" s="141">
        <f>'SO-03 ZTI - Zdravotechnik...'!F41</f>
        <v>0</v>
      </c>
      <c r="BE109" s="4"/>
      <c r="BT109" s="142" t="s">
        <v>100</v>
      </c>
      <c r="BV109" s="142" t="s">
        <v>78</v>
      </c>
      <c r="BW109" s="142" t="s">
        <v>122</v>
      </c>
      <c r="BX109" s="142" t="s">
        <v>119</v>
      </c>
      <c r="CL109" s="142" t="s">
        <v>1</v>
      </c>
    </row>
    <row r="110" s="4" customFormat="1" ht="23.25" customHeight="1">
      <c r="A110" s="133" t="s">
        <v>86</v>
      </c>
      <c r="B110" s="71"/>
      <c r="C110" s="134"/>
      <c r="D110" s="134"/>
      <c r="E110" s="134"/>
      <c r="F110" s="135" t="s">
        <v>123</v>
      </c>
      <c r="G110" s="135"/>
      <c r="H110" s="135"/>
      <c r="I110" s="135"/>
      <c r="J110" s="135"/>
      <c r="K110" s="134"/>
      <c r="L110" s="135" t="s">
        <v>124</v>
      </c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6">
        <f>'SO-03 ELE - Elektromontáž...'!J34</f>
        <v>0</v>
      </c>
      <c r="AH110" s="134"/>
      <c r="AI110" s="134"/>
      <c r="AJ110" s="134"/>
      <c r="AK110" s="134"/>
      <c r="AL110" s="134"/>
      <c r="AM110" s="134"/>
      <c r="AN110" s="136">
        <f>SUM(AG110,AT110)</f>
        <v>0</v>
      </c>
      <c r="AO110" s="134"/>
      <c r="AP110" s="134"/>
      <c r="AQ110" s="137" t="s">
        <v>89</v>
      </c>
      <c r="AR110" s="73"/>
      <c r="AS110" s="138">
        <v>0</v>
      </c>
      <c r="AT110" s="139">
        <f>ROUND(SUM(AV110:AW110),2)</f>
        <v>0</v>
      </c>
      <c r="AU110" s="140">
        <f>'SO-03 ELE - Elektromontáž...'!P130</f>
        <v>0</v>
      </c>
      <c r="AV110" s="139">
        <f>'SO-03 ELE - Elektromontáž...'!J37</f>
        <v>0</v>
      </c>
      <c r="AW110" s="139">
        <f>'SO-03 ELE - Elektromontáž...'!J38</f>
        <v>0</v>
      </c>
      <c r="AX110" s="139">
        <f>'SO-03 ELE - Elektromontáž...'!J39</f>
        <v>0</v>
      </c>
      <c r="AY110" s="139">
        <f>'SO-03 ELE - Elektromontáž...'!J40</f>
        <v>0</v>
      </c>
      <c r="AZ110" s="139">
        <f>'SO-03 ELE - Elektromontáž...'!F37</f>
        <v>0</v>
      </c>
      <c r="BA110" s="139">
        <f>'SO-03 ELE - Elektromontáž...'!F38</f>
        <v>0</v>
      </c>
      <c r="BB110" s="139">
        <f>'SO-03 ELE - Elektromontáž...'!F39</f>
        <v>0</v>
      </c>
      <c r="BC110" s="139">
        <f>'SO-03 ELE - Elektromontáž...'!F40</f>
        <v>0</v>
      </c>
      <c r="BD110" s="141">
        <f>'SO-03 ELE - Elektromontáž...'!F41</f>
        <v>0</v>
      </c>
      <c r="BE110" s="4"/>
      <c r="BT110" s="142" t="s">
        <v>100</v>
      </c>
      <c r="BV110" s="142" t="s">
        <v>78</v>
      </c>
      <c r="BW110" s="142" t="s">
        <v>125</v>
      </c>
      <c r="BX110" s="142" t="s">
        <v>119</v>
      </c>
      <c r="CL110" s="142" t="s">
        <v>1</v>
      </c>
    </row>
    <row r="111" s="7" customFormat="1" ht="24.75" customHeight="1">
      <c r="A111" s="7"/>
      <c r="B111" s="120"/>
      <c r="C111" s="121"/>
      <c r="D111" s="122" t="s">
        <v>126</v>
      </c>
      <c r="E111" s="122"/>
      <c r="F111" s="122"/>
      <c r="G111" s="122"/>
      <c r="H111" s="122"/>
      <c r="I111" s="123"/>
      <c r="J111" s="122" t="s">
        <v>127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4">
        <f>ROUND(SUM(AG112:AG116),2)</f>
        <v>0</v>
      </c>
      <c r="AH111" s="123"/>
      <c r="AI111" s="123"/>
      <c r="AJ111" s="123"/>
      <c r="AK111" s="123"/>
      <c r="AL111" s="123"/>
      <c r="AM111" s="123"/>
      <c r="AN111" s="125">
        <f>SUM(AG111,AT111)</f>
        <v>0</v>
      </c>
      <c r="AO111" s="123"/>
      <c r="AP111" s="123"/>
      <c r="AQ111" s="126" t="s">
        <v>82</v>
      </c>
      <c r="AR111" s="127"/>
      <c r="AS111" s="128">
        <f>ROUND(SUM(AS112:AS116),2)</f>
        <v>0</v>
      </c>
      <c r="AT111" s="129">
        <f>ROUND(SUM(AV111:AW111),2)</f>
        <v>0</v>
      </c>
      <c r="AU111" s="130">
        <f>ROUND(SUM(AU112:AU116),5)</f>
        <v>0</v>
      </c>
      <c r="AV111" s="129">
        <f>ROUND(AZ111*L29,2)</f>
        <v>0</v>
      </c>
      <c r="AW111" s="129">
        <f>ROUND(BA111*L30,2)</f>
        <v>0</v>
      </c>
      <c r="AX111" s="129">
        <f>ROUND(BB111*L29,2)</f>
        <v>0</v>
      </c>
      <c r="AY111" s="129">
        <f>ROUND(BC111*L30,2)</f>
        <v>0</v>
      </c>
      <c r="AZ111" s="129">
        <f>ROUND(SUM(AZ112:AZ116),2)</f>
        <v>0</v>
      </c>
      <c r="BA111" s="129">
        <f>ROUND(SUM(BA112:BA116),2)</f>
        <v>0</v>
      </c>
      <c r="BB111" s="129">
        <f>ROUND(SUM(BB112:BB116),2)</f>
        <v>0</v>
      </c>
      <c r="BC111" s="129">
        <f>ROUND(SUM(BC112:BC116),2)</f>
        <v>0</v>
      </c>
      <c r="BD111" s="131">
        <f>ROUND(SUM(BD112:BD116),2)</f>
        <v>0</v>
      </c>
      <c r="BE111" s="7"/>
      <c r="BS111" s="132" t="s">
        <v>75</v>
      </c>
      <c r="BT111" s="132" t="s">
        <v>83</v>
      </c>
      <c r="BU111" s="132" t="s">
        <v>77</v>
      </c>
      <c r="BV111" s="132" t="s">
        <v>78</v>
      </c>
      <c r="BW111" s="132" t="s">
        <v>128</v>
      </c>
      <c r="BX111" s="132" t="s">
        <v>5</v>
      </c>
      <c r="CL111" s="132" t="s">
        <v>1</v>
      </c>
      <c r="CM111" s="132" t="s">
        <v>85</v>
      </c>
    </row>
    <row r="112" s="4" customFormat="1" ht="16.5" customHeight="1">
      <c r="A112" s="133" t="s">
        <v>86</v>
      </c>
      <c r="B112" s="71"/>
      <c r="C112" s="134"/>
      <c r="D112" s="134"/>
      <c r="E112" s="135" t="s">
        <v>129</v>
      </c>
      <c r="F112" s="135"/>
      <c r="G112" s="135"/>
      <c r="H112" s="135"/>
      <c r="I112" s="135"/>
      <c r="J112" s="134"/>
      <c r="K112" s="135" t="s">
        <v>130</v>
      </c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6">
        <f>'0301 - Dešťová kanalizace...'!J32</f>
        <v>0</v>
      </c>
      <c r="AH112" s="134"/>
      <c r="AI112" s="134"/>
      <c r="AJ112" s="134"/>
      <c r="AK112" s="134"/>
      <c r="AL112" s="134"/>
      <c r="AM112" s="134"/>
      <c r="AN112" s="136">
        <f>SUM(AG112,AT112)</f>
        <v>0</v>
      </c>
      <c r="AO112" s="134"/>
      <c r="AP112" s="134"/>
      <c r="AQ112" s="137" t="s">
        <v>89</v>
      </c>
      <c r="AR112" s="73"/>
      <c r="AS112" s="138">
        <v>0</v>
      </c>
      <c r="AT112" s="139">
        <f>ROUND(SUM(AV112:AW112),2)</f>
        <v>0</v>
      </c>
      <c r="AU112" s="140">
        <f>'0301 - Dešťová kanalizace...'!P131</f>
        <v>0</v>
      </c>
      <c r="AV112" s="139">
        <f>'0301 - Dešťová kanalizace...'!J35</f>
        <v>0</v>
      </c>
      <c r="AW112" s="139">
        <f>'0301 - Dešťová kanalizace...'!J36</f>
        <v>0</v>
      </c>
      <c r="AX112" s="139">
        <f>'0301 - Dešťová kanalizace...'!J37</f>
        <v>0</v>
      </c>
      <c r="AY112" s="139">
        <f>'0301 - Dešťová kanalizace...'!J38</f>
        <v>0</v>
      </c>
      <c r="AZ112" s="139">
        <f>'0301 - Dešťová kanalizace...'!F35</f>
        <v>0</v>
      </c>
      <c r="BA112" s="139">
        <f>'0301 - Dešťová kanalizace...'!F36</f>
        <v>0</v>
      </c>
      <c r="BB112" s="139">
        <f>'0301 - Dešťová kanalizace...'!F37</f>
        <v>0</v>
      </c>
      <c r="BC112" s="139">
        <f>'0301 - Dešťová kanalizace...'!F38</f>
        <v>0</v>
      </c>
      <c r="BD112" s="141">
        <f>'0301 - Dešťová kanalizace...'!F39</f>
        <v>0</v>
      </c>
      <c r="BE112" s="4"/>
      <c r="BT112" s="142" t="s">
        <v>85</v>
      </c>
      <c r="BV112" s="142" t="s">
        <v>78</v>
      </c>
      <c r="BW112" s="142" t="s">
        <v>131</v>
      </c>
      <c r="BX112" s="142" t="s">
        <v>128</v>
      </c>
      <c r="CL112" s="142" t="s">
        <v>1</v>
      </c>
    </row>
    <row r="113" s="4" customFormat="1" ht="16.5" customHeight="1">
      <c r="A113" s="133" t="s">
        <v>86</v>
      </c>
      <c r="B113" s="71"/>
      <c r="C113" s="134"/>
      <c r="D113" s="134"/>
      <c r="E113" s="135" t="s">
        <v>132</v>
      </c>
      <c r="F113" s="135"/>
      <c r="G113" s="135"/>
      <c r="H113" s="135"/>
      <c r="I113" s="135"/>
      <c r="J113" s="134"/>
      <c r="K113" s="135" t="s">
        <v>133</v>
      </c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6">
        <f>'0302 - Vnitřní kanalizace'!J32</f>
        <v>0</v>
      </c>
      <c r="AH113" s="134"/>
      <c r="AI113" s="134"/>
      <c r="AJ113" s="134"/>
      <c r="AK113" s="134"/>
      <c r="AL113" s="134"/>
      <c r="AM113" s="134"/>
      <c r="AN113" s="136">
        <f>SUM(AG113,AT113)</f>
        <v>0</v>
      </c>
      <c r="AO113" s="134"/>
      <c r="AP113" s="134"/>
      <c r="AQ113" s="137" t="s">
        <v>89</v>
      </c>
      <c r="AR113" s="73"/>
      <c r="AS113" s="138">
        <v>0</v>
      </c>
      <c r="AT113" s="139">
        <f>ROUND(SUM(AV113:AW113),2)</f>
        <v>0</v>
      </c>
      <c r="AU113" s="140">
        <f>'0302 - Vnitřní kanalizace'!P121</f>
        <v>0</v>
      </c>
      <c r="AV113" s="139">
        <f>'0302 - Vnitřní kanalizace'!J35</f>
        <v>0</v>
      </c>
      <c r="AW113" s="139">
        <f>'0302 - Vnitřní kanalizace'!J36</f>
        <v>0</v>
      </c>
      <c r="AX113" s="139">
        <f>'0302 - Vnitřní kanalizace'!J37</f>
        <v>0</v>
      </c>
      <c r="AY113" s="139">
        <f>'0302 - Vnitřní kanalizace'!J38</f>
        <v>0</v>
      </c>
      <c r="AZ113" s="139">
        <f>'0302 - Vnitřní kanalizace'!F35</f>
        <v>0</v>
      </c>
      <c r="BA113" s="139">
        <f>'0302 - Vnitřní kanalizace'!F36</f>
        <v>0</v>
      </c>
      <c r="BB113" s="139">
        <f>'0302 - Vnitřní kanalizace'!F37</f>
        <v>0</v>
      </c>
      <c r="BC113" s="139">
        <f>'0302 - Vnitřní kanalizace'!F38</f>
        <v>0</v>
      </c>
      <c r="BD113" s="141">
        <f>'0302 - Vnitřní kanalizace'!F39</f>
        <v>0</v>
      </c>
      <c r="BE113" s="4"/>
      <c r="BT113" s="142" t="s">
        <v>85</v>
      </c>
      <c r="BV113" s="142" t="s">
        <v>78</v>
      </c>
      <c r="BW113" s="142" t="s">
        <v>134</v>
      </c>
      <c r="BX113" s="142" t="s">
        <v>128</v>
      </c>
      <c r="CL113" s="142" t="s">
        <v>1</v>
      </c>
    </row>
    <row r="114" s="4" customFormat="1" ht="16.5" customHeight="1">
      <c r="A114" s="133" t="s">
        <v>86</v>
      </c>
      <c r="B114" s="71"/>
      <c r="C114" s="134"/>
      <c r="D114" s="134"/>
      <c r="E114" s="135" t="s">
        <v>135</v>
      </c>
      <c r="F114" s="135"/>
      <c r="G114" s="135"/>
      <c r="H114" s="135"/>
      <c r="I114" s="135"/>
      <c r="J114" s="134"/>
      <c r="K114" s="135" t="s">
        <v>136</v>
      </c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6">
        <f>'0303 - Stavební přípomoce'!J32</f>
        <v>0</v>
      </c>
      <c r="AH114" s="134"/>
      <c r="AI114" s="134"/>
      <c r="AJ114" s="134"/>
      <c r="AK114" s="134"/>
      <c r="AL114" s="134"/>
      <c r="AM114" s="134"/>
      <c r="AN114" s="136">
        <f>SUM(AG114,AT114)</f>
        <v>0</v>
      </c>
      <c r="AO114" s="134"/>
      <c r="AP114" s="134"/>
      <c r="AQ114" s="137" t="s">
        <v>89</v>
      </c>
      <c r="AR114" s="73"/>
      <c r="AS114" s="138">
        <v>0</v>
      </c>
      <c r="AT114" s="139">
        <f>ROUND(SUM(AV114:AW114),2)</f>
        <v>0</v>
      </c>
      <c r="AU114" s="140">
        <f>'0303 - Stavební přípomoce'!P130</f>
        <v>0</v>
      </c>
      <c r="AV114" s="139">
        <f>'0303 - Stavební přípomoce'!J35</f>
        <v>0</v>
      </c>
      <c r="AW114" s="139">
        <f>'0303 - Stavební přípomoce'!J36</f>
        <v>0</v>
      </c>
      <c r="AX114" s="139">
        <f>'0303 - Stavební přípomoce'!J37</f>
        <v>0</v>
      </c>
      <c r="AY114" s="139">
        <f>'0303 - Stavební přípomoce'!J38</f>
        <v>0</v>
      </c>
      <c r="AZ114" s="139">
        <f>'0303 - Stavební přípomoce'!F35</f>
        <v>0</v>
      </c>
      <c r="BA114" s="139">
        <f>'0303 - Stavební přípomoce'!F36</f>
        <v>0</v>
      </c>
      <c r="BB114" s="139">
        <f>'0303 - Stavební přípomoce'!F37</f>
        <v>0</v>
      </c>
      <c r="BC114" s="139">
        <f>'0303 - Stavební přípomoce'!F38</f>
        <v>0</v>
      </c>
      <c r="BD114" s="141">
        <f>'0303 - Stavební přípomoce'!F39</f>
        <v>0</v>
      </c>
      <c r="BE114" s="4"/>
      <c r="BT114" s="142" t="s">
        <v>85</v>
      </c>
      <c r="BV114" s="142" t="s">
        <v>78</v>
      </c>
      <c r="BW114" s="142" t="s">
        <v>137</v>
      </c>
      <c r="BX114" s="142" t="s">
        <v>128</v>
      </c>
      <c r="CL114" s="142" t="s">
        <v>1</v>
      </c>
    </row>
    <row r="115" s="4" customFormat="1" ht="16.5" customHeight="1">
      <c r="A115" s="133" t="s">
        <v>86</v>
      </c>
      <c r="B115" s="71"/>
      <c r="C115" s="134"/>
      <c r="D115" s="134"/>
      <c r="E115" s="135" t="s">
        <v>138</v>
      </c>
      <c r="F115" s="135"/>
      <c r="G115" s="135"/>
      <c r="H115" s="135"/>
      <c r="I115" s="135"/>
      <c r="J115" s="134"/>
      <c r="K115" s="135" t="s">
        <v>139</v>
      </c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6">
        <f>'ON - Ostatní náklady'!J32</f>
        <v>0</v>
      </c>
      <c r="AH115" s="134"/>
      <c r="AI115" s="134"/>
      <c r="AJ115" s="134"/>
      <c r="AK115" s="134"/>
      <c r="AL115" s="134"/>
      <c r="AM115" s="134"/>
      <c r="AN115" s="136">
        <f>SUM(AG115,AT115)</f>
        <v>0</v>
      </c>
      <c r="AO115" s="134"/>
      <c r="AP115" s="134"/>
      <c r="AQ115" s="137" t="s">
        <v>89</v>
      </c>
      <c r="AR115" s="73"/>
      <c r="AS115" s="138">
        <v>0</v>
      </c>
      <c r="AT115" s="139">
        <f>ROUND(SUM(AV115:AW115),2)</f>
        <v>0</v>
      </c>
      <c r="AU115" s="140">
        <f>'ON - Ostatní náklady'!P122</f>
        <v>0</v>
      </c>
      <c r="AV115" s="139">
        <f>'ON - Ostatní náklady'!J35</f>
        <v>0</v>
      </c>
      <c r="AW115" s="139">
        <f>'ON - Ostatní náklady'!J36</f>
        <v>0</v>
      </c>
      <c r="AX115" s="139">
        <f>'ON - Ostatní náklady'!J37</f>
        <v>0</v>
      </c>
      <c r="AY115" s="139">
        <f>'ON - Ostatní náklady'!J38</f>
        <v>0</v>
      </c>
      <c r="AZ115" s="139">
        <f>'ON - Ostatní náklady'!F35</f>
        <v>0</v>
      </c>
      <c r="BA115" s="139">
        <f>'ON - Ostatní náklady'!F36</f>
        <v>0</v>
      </c>
      <c r="BB115" s="139">
        <f>'ON - Ostatní náklady'!F37</f>
        <v>0</v>
      </c>
      <c r="BC115" s="139">
        <f>'ON - Ostatní náklady'!F38</f>
        <v>0</v>
      </c>
      <c r="BD115" s="141">
        <f>'ON - Ostatní náklady'!F39</f>
        <v>0</v>
      </c>
      <c r="BE115" s="4"/>
      <c r="BT115" s="142" t="s">
        <v>85</v>
      </c>
      <c r="BV115" s="142" t="s">
        <v>78</v>
      </c>
      <c r="BW115" s="142" t="s">
        <v>140</v>
      </c>
      <c r="BX115" s="142" t="s">
        <v>128</v>
      </c>
      <c r="CL115" s="142" t="s">
        <v>1</v>
      </c>
    </row>
    <row r="116" s="4" customFormat="1" ht="16.5" customHeight="1">
      <c r="A116" s="133" t="s">
        <v>86</v>
      </c>
      <c r="B116" s="71"/>
      <c r="C116" s="134"/>
      <c r="D116" s="134"/>
      <c r="E116" s="135" t="s">
        <v>141</v>
      </c>
      <c r="F116" s="135"/>
      <c r="G116" s="135"/>
      <c r="H116" s="135"/>
      <c r="I116" s="135"/>
      <c r="J116" s="134"/>
      <c r="K116" s="135" t="s">
        <v>142</v>
      </c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6">
        <f>'VRN - Vedlejší rozpočtové...'!J32</f>
        <v>0</v>
      </c>
      <c r="AH116" s="134"/>
      <c r="AI116" s="134"/>
      <c r="AJ116" s="134"/>
      <c r="AK116" s="134"/>
      <c r="AL116" s="134"/>
      <c r="AM116" s="134"/>
      <c r="AN116" s="136">
        <f>SUM(AG116,AT116)</f>
        <v>0</v>
      </c>
      <c r="AO116" s="134"/>
      <c r="AP116" s="134"/>
      <c r="AQ116" s="137" t="s">
        <v>89</v>
      </c>
      <c r="AR116" s="73"/>
      <c r="AS116" s="144">
        <v>0</v>
      </c>
      <c r="AT116" s="145">
        <f>ROUND(SUM(AV116:AW116),2)</f>
        <v>0</v>
      </c>
      <c r="AU116" s="146">
        <f>'VRN - Vedlejší rozpočtové...'!P124</f>
        <v>0</v>
      </c>
      <c r="AV116" s="145">
        <f>'VRN - Vedlejší rozpočtové...'!J35</f>
        <v>0</v>
      </c>
      <c r="AW116" s="145">
        <f>'VRN - Vedlejší rozpočtové...'!J36</f>
        <v>0</v>
      </c>
      <c r="AX116" s="145">
        <f>'VRN - Vedlejší rozpočtové...'!J37</f>
        <v>0</v>
      </c>
      <c r="AY116" s="145">
        <f>'VRN - Vedlejší rozpočtové...'!J38</f>
        <v>0</v>
      </c>
      <c r="AZ116" s="145">
        <f>'VRN - Vedlejší rozpočtové...'!F35</f>
        <v>0</v>
      </c>
      <c r="BA116" s="145">
        <f>'VRN - Vedlejší rozpočtové...'!F36</f>
        <v>0</v>
      </c>
      <c r="BB116" s="145">
        <f>'VRN - Vedlejší rozpočtové...'!F37</f>
        <v>0</v>
      </c>
      <c r="BC116" s="145">
        <f>'VRN - Vedlejší rozpočtové...'!F38</f>
        <v>0</v>
      </c>
      <c r="BD116" s="147">
        <f>'VRN - Vedlejší rozpočtové...'!F39</f>
        <v>0</v>
      </c>
      <c r="BE116" s="4"/>
      <c r="BT116" s="142" t="s">
        <v>85</v>
      </c>
      <c r="BV116" s="142" t="s">
        <v>78</v>
      </c>
      <c r="BW116" s="142" t="s">
        <v>143</v>
      </c>
      <c r="BX116" s="142" t="s">
        <v>128</v>
      </c>
      <c r="CL116" s="142" t="s">
        <v>1</v>
      </c>
    </row>
    <row r="117" s="2" customFormat="1" ht="30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5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45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</sheetData>
  <sheetProtection sheet="1" formatColumns="0" formatRows="0" objects="1" scenarios="1" spinCount="100000" saltValue="j8XaJdiuJO9CmJylloVjIlE59cA8LbDqD2+UV4v+CRY8V87AhKkV66JSiRD0KkUgwKNjg6OnQgWBxD6VJjT8xA==" hashValue="UC5Q2egeQI7PxN6w+pPCGVUetXc8bFHY9cqGF2DEzLitA9nV90QJZADUT5jffPdbeaT59nWJBJnNT2T6ds/DfA==" algorithmName="SHA-512" password="CC35"/>
  <mergeCells count="126">
    <mergeCell ref="L85:AO85"/>
    <mergeCell ref="AM87:AN87"/>
    <mergeCell ref="AS89:AT91"/>
    <mergeCell ref="AM89:AP89"/>
    <mergeCell ref="AM90:AP90"/>
    <mergeCell ref="I92:AF92"/>
    <mergeCell ref="C92:G92"/>
    <mergeCell ref="D95:H95"/>
    <mergeCell ref="J95:AF95"/>
    <mergeCell ref="K96:AF96"/>
    <mergeCell ref="E96:I96"/>
    <mergeCell ref="E97:I97"/>
    <mergeCell ref="K97:AF97"/>
    <mergeCell ref="D98:H98"/>
    <mergeCell ref="J98:AF98"/>
    <mergeCell ref="K99:AF99"/>
    <mergeCell ref="E99:I99"/>
    <mergeCell ref="F100:J100"/>
    <mergeCell ref="L100:AF100"/>
    <mergeCell ref="F101:J101"/>
    <mergeCell ref="L101:AF101"/>
    <mergeCell ref="AG92:AM92"/>
    <mergeCell ref="AN92:AP92"/>
    <mergeCell ref="AG95:AM95"/>
    <mergeCell ref="AN95:AP95"/>
    <mergeCell ref="AN96:AP96"/>
    <mergeCell ref="AG96:AM96"/>
    <mergeCell ref="AN97:AP97"/>
    <mergeCell ref="AG97:AM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N101:AP101"/>
    <mergeCell ref="AG102:AM102"/>
    <mergeCell ref="AN102:AP102"/>
    <mergeCell ref="AG103:AM103"/>
    <mergeCell ref="AN103:AP103"/>
    <mergeCell ref="AN104:AP104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F102:J102"/>
    <mergeCell ref="L102:AF102"/>
    <mergeCell ref="E103:I103"/>
    <mergeCell ref="K103:AF103"/>
    <mergeCell ref="F104:J104"/>
    <mergeCell ref="L104:AF104"/>
    <mergeCell ref="F105:J105"/>
    <mergeCell ref="L105:AF105"/>
    <mergeCell ref="F106:J106"/>
    <mergeCell ref="L106:AF106"/>
    <mergeCell ref="K107:AF107"/>
    <mergeCell ref="E107:I107"/>
    <mergeCell ref="L108:AF108"/>
    <mergeCell ref="F108:J108"/>
    <mergeCell ref="L109:AF109"/>
    <mergeCell ref="F109:J109"/>
    <mergeCell ref="L110:AF110"/>
    <mergeCell ref="F110:J110"/>
    <mergeCell ref="J111:AF111"/>
    <mergeCell ref="D111:H111"/>
    <mergeCell ref="K112:AF112"/>
    <mergeCell ref="E112:I112"/>
    <mergeCell ref="K113:AF113"/>
    <mergeCell ref="E113:I113"/>
    <mergeCell ref="E114:I114"/>
    <mergeCell ref="K114:AF114"/>
    <mergeCell ref="K115:AF115"/>
    <mergeCell ref="E115:I115"/>
    <mergeCell ref="E116:I116"/>
    <mergeCell ref="K116:AF116"/>
  </mergeCells>
  <hyperlinks>
    <hyperlink ref="A96" location="'D.1.2. - Ústřední vytápěn...'!C2" display="/"/>
    <hyperlink ref="A97" location="'02 (1) - ES-MaR_samostatn...'!C2" display="/"/>
    <hyperlink ref="A100" location="'SO-01 - Stavební práce - ...'!C2" display="/"/>
    <hyperlink ref="A101" location="'SO-01 ZTI - Zdravotechnik...'!C2" display="/"/>
    <hyperlink ref="A102" location="'SO-01 ELE - Elektromontáž...'!C2" display="/"/>
    <hyperlink ref="A104" location="'SO-02 - Stavební práce - ...'!C2" display="/"/>
    <hyperlink ref="A105" location="'SO-02 ZTI - Zdravotechnik...'!C2" display="/"/>
    <hyperlink ref="A106" location="'SO-02 ELE - Elektromontáž...'!C2" display="/"/>
    <hyperlink ref="A108" location="'SO-03 - Stavební práce - ...'!C2" display="/"/>
    <hyperlink ref="A109" location="'SO-03 ZTI - Zdravotechnik...'!C2" display="/"/>
    <hyperlink ref="A110" location="'SO-03 ELE - Elektromontáž...'!C2" display="/"/>
    <hyperlink ref="A112" location="'0301 - Dešťová kanalizace...'!C2" display="/"/>
    <hyperlink ref="A113" location="'0302 - Vnitřní kanalizace'!C2" display="/"/>
    <hyperlink ref="A114" location="'0303 - Stavební přípomoce'!C2" display="/"/>
    <hyperlink ref="A115" location="'ON - Ostatní náklady'!C2" display="/"/>
    <hyperlink ref="A11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861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1929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863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864</v>
      </c>
      <c r="F23" s="39"/>
      <c r="G23" s="39"/>
      <c r="H23" s="39"/>
      <c r="I23" s="152" t="s">
        <v>28</v>
      </c>
      <c r="J23" s="142" t="s">
        <v>865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ROUND((SUM(BE137:BE417)),  2)</f>
        <v>0</v>
      </c>
      <c r="G35" s="39"/>
      <c r="H35" s="39"/>
      <c r="I35" s="166">
        <v>0.20999999999999999</v>
      </c>
      <c r="J35" s="165">
        <f>ROUND(((SUM(BE137:BE417))*I35),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ROUND((SUM(BF137:BF417)),  2)</f>
        <v>0</v>
      </c>
      <c r="G36" s="39"/>
      <c r="H36" s="39"/>
      <c r="I36" s="166">
        <v>0.12</v>
      </c>
      <c r="J36" s="165">
        <f>ROUND(((SUM(BF137:BF417))*I36),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ROUND((SUM(BG137:BG417)),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ROUND((SUM(BH137:BH417)),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ROUND((SUM(BI137:BI417)),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861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SO-03 - Stavební práce - budova III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ABCD studio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866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867</v>
      </c>
      <c r="E100" s="198"/>
      <c r="F100" s="198"/>
      <c r="G100" s="198"/>
      <c r="H100" s="198"/>
      <c r="I100" s="198"/>
      <c r="J100" s="199">
        <f>J139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868</v>
      </c>
      <c r="E101" s="198"/>
      <c r="F101" s="198"/>
      <c r="G101" s="198"/>
      <c r="H101" s="198"/>
      <c r="I101" s="198"/>
      <c r="J101" s="199">
        <f>J147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869</v>
      </c>
      <c r="E102" s="198"/>
      <c r="F102" s="198"/>
      <c r="G102" s="198"/>
      <c r="H102" s="198"/>
      <c r="I102" s="198"/>
      <c r="J102" s="199">
        <f>J154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870</v>
      </c>
      <c r="E103" s="198"/>
      <c r="F103" s="198"/>
      <c r="G103" s="198"/>
      <c r="H103" s="198"/>
      <c r="I103" s="198"/>
      <c r="J103" s="199">
        <f>J191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871</v>
      </c>
      <c r="E104" s="198"/>
      <c r="F104" s="198"/>
      <c r="G104" s="198"/>
      <c r="H104" s="198"/>
      <c r="I104" s="198"/>
      <c r="J104" s="199">
        <f>J214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872</v>
      </c>
      <c r="E105" s="198"/>
      <c r="F105" s="198"/>
      <c r="G105" s="198"/>
      <c r="H105" s="198"/>
      <c r="I105" s="198"/>
      <c r="J105" s="199">
        <f>J220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154</v>
      </c>
      <c r="E106" s="193"/>
      <c r="F106" s="193"/>
      <c r="G106" s="193"/>
      <c r="H106" s="193"/>
      <c r="I106" s="193"/>
      <c r="J106" s="194">
        <f>J222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34"/>
      <c r="D107" s="197" t="s">
        <v>873</v>
      </c>
      <c r="E107" s="198"/>
      <c r="F107" s="198"/>
      <c r="G107" s="198"/>
      <c r="H107" s="198"/>
      <c r="I107" s="198"/>
      <c r="J107" s="199">
        <f>J223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160</v>
      </c>
      <c r="E108" s="198"/>
      <c r="F108" s="198"/>
      <c r="G108" s="198"/>
      <c r="H108" s="198"/>
      <c r="I108" s="198"/>
      <c r="J108" s="199">
        <f>J230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874</v>
      </c>
      <c r="E109" s="198"/>
      <c r="F109" s="198"/>
      <c r="G109" s="198"/>
      <c r="H109" s="198"/>
      <c r="I109" s="198"/>
      <c r="J109" s="199">
        <f>J245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161</v>
      </c>
      <c r="E110" s="198"/>
      <c r="F110" s="198"/>
      <c r="G110" s="198"/>
      <c r="H110" s="198"/>
      <c r="I110" s="198"/>
      <c r="J110" s="199">
        <f>J286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875</v>
      </c>
      <c r="E111" s="198"/>
      <c r="F111" s="198"/>
      <c r="G111" s="198"/>
      <c r="H111" s="198"/>
      <c r="I111" s="198"/>
      <c r="J111" s="199">
        <f>J293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876</v>
      </c>
      <c r="E112" s="198"/>
      <c r="F112" s="198"/>
      <c r="G112" s="198"/>
      <c r="H112" s="198"/>
      <c r="I112" s="198"/>
      <c r="J112" s="199">
        <f>J333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162</v>
      </c>
      <c r="E113" s="198"/>
      <c r="F113" s="198"/>
      <c r="G113" s="198"/>
      <c r="H113" s="198"/>
      <c r="I113" s="198"/>
      <c r="J113" s="199">
        <f>J372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877</v>
      </c>
      <c r="E114" s="198"/>
      <c r="F114" s="198"/>
      <c r="G114" s="198"/>
      <c r="H114" s="198"/>
      <c r="I114" s="198"/>
      <c r="J114" s="199">
        <f>J388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90"/>
      <c r="C115" s="191"/>
      <c r="D115" s="192" t="s">
        <v>164</v>
      </c>
      <c r="E115" s="193"/>
      <c r="F115" s="193"/>
      <c r="G115" s="193"/>
      <c r="H115" s="193"/>
      <c r="I115" s="193"/>
      <c r="J115" s="194">
        <f>J412</f>
        <v>0</v>
      </c>
      <c r="K115" s="191"/>
      <c r="L115" s="19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168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85" t="str">
        <f>E7</f>
        <v>ČZU akce - sloučení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" customFormat="1" ht="12" customHeight="1">
      <c r="B126" s="22"/>
      <c r="C126" s="33" t="s">
        <v>145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="2" customFormat="1" ht="16.5" customHeight="1">
      <c r="A127" s="39"/>
      <c r="B127" s="40"/>
      <c r="C127" s="41"/>
      <c r="D127" s="41"/>
      <c r="E127" s="185" t="s">
        <v>861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147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E11</f>
        <v>SO-03 - Stavební práce - budova III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F14</f>
        <v>areál ČZU v Praze</v>
      </c>
      <c r="G131" s="41"/>
      <c r="H131" s="41"/>
      <c r="I131" s="33" t="s">
        <v>22</v>
      </c>
      <c r="J131" s="80" t="str">
        <f>IF(J14="","",J14)</f>
        <v>15. 7. 2024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E17</f>
        <v>ČZU v Praze, Kamýcká 129, 165 00 Praha 6 - Suchdol</v>
      </c>
      <c r="G133" s="41"/>
      <c r="H133" s="41"/>
      <c r="I133" s="33" t="s">
        <v>31</v>
      </c>
      <c r="J133" s="37" t="str">
        <f>E23</f>
        <v>ABCD studio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29</v>
      </c>
      <c r="D134" s="41"/>
      <c r="E134" s="41"/>
      <c r="F134" s="28" t="str">
        <f>IF(E20="","",E20)</f>
        <v>Vyplň údaj</v>
      </c>
      <c r="G134" s="41"/>
      <c r="H134" s="41"/>
      <c r="I134" s="33" t="s">
        <v>34</v>
      </c>
      <c r="J134" s="37" t="str">
        <f>E26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201"/>
      <c r="B136" s="202"/>
      <c r="C136" s="203" t="s">
        <v>169</v>
      </c>
      <c r="D136" s="204" t="s">
        <v>61</v>
      </c>
      <c r="E136" s="204" t="s">
        <v>57</v>
      </c>
      <c r="F136" s="204" t="s">
        <v>58</v>
      </c>
      <c r="G136" s="204" t="s">
        <v>170</v>
      </c>
      <c r="H136" s="204" t="s">
        <v>171</v>
      </c>
      <c r="I136" s="204" t="s">
        <v>172</v>
      </c>
      <c r="J136" s="204" t="s">
        <v>151</v>
      </c>
      <c r="K136" s="205" t="s">
        <v>173</v>
      </c>
      <c r="L136" s="206"/>
      <c r="M136" s="101" t="s">
        <v>1</v>
      </c>
      <c r="N136" s="102" t="s">
        <v>40</v>
      </c>
      <c r="O136" s="102" t="s">
        <v>174</v>
      </c>
      <c r="P136" s="102" t="s">
        <v>175</v>
      </c>
      <c r="Q136" s="102" t="s">
        <v>176</v>
      </c>
      <c r="R136" s="102" t="s">
        <v>177</v>
      </c>
      <c r="S136" s="102" t="s">
        <v>178</v>
      </c>
      <c r="T136" s="103" t="s">
        <v>179</v>
      </c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</row>
    <row r="137" s="2" customFormat="1" ht="22.8" customHeight="1">
      <c r="A137" s="39"/>
      <c r="B137" s="40"/>
      <c r="C137" s="108" t="s">
        <v>180</v>
      </c>
      <c r="D137" s="41"/>
      <c r="E137" s="41"/>
      <c r="F137" s="41"/>
      <c r="G137" s="41"/>
      <c r="H137" s="41"/>
      <c r="I137" s="41"/>
      <c r="J137" s="207">
        <f>BK137</f>
        <v>0</v>
      </c>
      <c r="K137" s="41"/>
      <c r="L137" s="45"/>
      <c r="M137" s="104"/>
      <c r="N137" s="208"/>
      <c r="O137" s="105"/>
      <c r="P137" s="209">
        <f>P138+P222+P412</f>
        <v>0</v>
      </c>
      <c r="Q137" s="105"/>
      <c r="R137" s="209">
        <f>R138+R222+R412</f>
        <v>26.94744833</v>
      </c>
      <c r="S137" s="105"/>
      <c r="T137" s="210">
        <f>T138+T222+T412</f>
        <v>47.195637480000002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153</v>
      </c>
      <c r="BK137" s="211">
        <f>BK138+BK222+BK412</f>
        <v>0</v>
      </c>
    </row>
    <row r="138" s="12" customFormat="1" ht="25.92" customHeight="1">
      <c r="A138" s="12"/>
      <c r="B138" s="212"/>
      <c r="C138" s="213"/>
      <c r="D138" s="214" t="s">
        <v>75</v>
      </c>
      <c r="E138" s="215" t="s">
        <v>878</v>
      </c>
      <c r="F138" s="215" t="s">
        <v>879</v>
      </c>
      <c r="G138" s="213"/>
      <c r="H138" s="213"/>
      <c r="I138" s="216"/>
      <c r="J138" s="217">
        <f>BK138</f>
        <v>0</v>
      </c>
      <c r="K138" s="213"/>
      <c r="L138" s="218"/>
      <c r="M138" s="219"/>
      <c r="N138" s="220"/>
      <c r="O138" s="220"/>
      <c r="P138" s="221">
        <f>P139+P147+P154+P191+P214+P220</f>
        <v>0</v>
      </c>
      <c r="Q138" s="220"/>
      <c r="R138" s="221">
        <f>R139+R147+R154+R191+R214+R220</f>
        <v>15.407979120000002</v>
      </c>
      <c r="S138" s="220"/>
      <c r="T138" s="222">
        <f>T139+T147+T154+T191+T214+T220</f>
        <v>42.702950000000001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83</v>
      </c>
      <c r="AT138" s="224" t="s">
        <v>75</v>
      </c>
      <c r="AU138" s="224" t="s">
        <v>76</v>
      </c>
      <c r="AY138" s="223" t="s">
        <v>183</v>
      </c>
      <c r="BK138" s="225">
        <f>BK139+BK147+BK154+BK191+BK214+BK220</f>
        <v>0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222</v>
      </c>
      <c r="F139" s="226" t="s">
        <v>880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SUM(P140:P146)</f>
        <v>0</v>
      </c>
      <c r="Q139" s="220"/>
      <c r="R139" s="221">
        <f>SUM(R140:R146)</f>
        <v>0</v>
      </c>
      <c r="S139" s="220"/>
      <c r="T139" s="222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183</v>
      </c>
      <c r="BK139" s="225">
        <f>SUM(BK140:BK146)</f>
        <v>0</v>
      </c>
    </row>
    <row r="140" s="2" customFormat="1" ht="16.5" customHeight="1">
      <c r="A140" s="39"/>
      <c r="B140" s="40"/>
      <c r="C140" s="228" t="s">
        <v>83</v>
      </c>
      <c r="D140" s="228" t="s">
        <v>186</v>
      </c>
      <c r="E140" s="229" t="s">
        <v>881</v>
      </c>
      <c r="F140" s="230" t="s">
        <v>882</v>
      </c>
      <c r="G140" s="231" t="s">
        <v>238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1930</v>
      </c>
    </row>
    <row r="141" s="2" customFormat="1" ht="24.15" customHeight="1">
      <c r="A141" s="39"/>
      <c r="B141" s="40"/>
      <c r="C141" s="228" t="s">
        <v>85</v>
      </c>
      <c r="D141" s="228" t="s">
        <v>186</v>
      </c>
      <c r="E141" s="229" t="s">
        <v>884</v>
      </c>
      <c r="F141" s="230" t="s">
        <v>885</v>
      </c>
      <c r="G141" s="231" t="s">
        <v>238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1931</v>
      </c>
    </row>
    <row r="142" s="2" customFormat="1" ht="24.15" customHeight="1">
      <c r="A142" s="39"/>
      <c r="B142" s="40"/>
      <c r="C142" s="228" t="s">
        <v>100</v>
      </c>
      <c r="D142" s="228" t="s">
        <v>186</v>
      </c>
      <c r="E142" s="229" t="s">
        <v>887</v>
      </c>
      <c r="F142" s="230" t="s">
        <v>888</v>
      </c>
      <c r="G142" s="231" t="s">
        <v>238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1932</v>
      </c>
    </row>
    <row r="143" s="2" customFormat="1" ht="24.15" customHeight="1">
      <c r="A143" s="39"/>
      <c r="B143" s="40"/>
      <c r="C143" s="228" t="s">
        <v>196</v>
      </c>
      <c r="D143" s="228" t="s">
        <v>186</v>
      </c>
      <c r="E143" s="229" t="s">
        <v>890</v>
      </c>
      <c r="F143" s="230" t="s">
        <v>891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1933</v>
      </c>
    </row>
    <row r="144" s="2" customFormat="1" ht="24.15" customHeight="1">
      <c r="A144" s="39"/>
      <c r="B144" s="40"/>
      <c r="C144" s="228" t="s">
        <v>203</v>
      </c>
      <c r="D144" s="228" t="s">
        <v>186</v>
      </c>
      <c r="E144" s="229" t="s">
        <v>893</v>
      </c>
      <c r="F144" s="230" t="s">
        <v>894</v>
      </c>
      <c r="G144" s="231" t="s">
        <v>238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1934</v>
      </c>
    </row>
    <row r="145" s="2" customFormat="1" ht="37.8" customHeight="1">
      <c r="A145" s="39"/>
      <c r="B145" s="40"/>
      <c r="C145" s="228" t="s">
        <v>199</v>
      </c>
      <c r="D145" s="228" t="s">
        <v>186</v>
      </c>
      <c r="E145" s="229" t="s">
        <v>896</v>
      </c>
      <c r="F145" s="230" t="s">
        <v>897</v>
      </c>
      <c r="G145" s="231" t="s">
        <v>238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1935</v>
      </c>
    </row>
    <row r="146" s="2" customFormat="1" ht="37.8" customHeight="1">
      <c r="A146" s="39"/>
      <c r="B146" s="40"/>
      <c r="C146" s="228" t="s">
        <v>209</v>
      </c>
      <c r="D146" s="228" t="s">
        <v>186</v>
      </c>
      <c r="E146" s="229" t="s">
        <v>899</v>
      </c>
      <c r="F146" s="230" t="s">
        <v>900</v>
      </c>
      <c r="G146" s="231" t="s">
        <v>238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1936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100</v>
      </c>
      <c r="F147" s="226" t="s">
        <v>902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SUM(P148:P153)</f>
        <v>0</v>
      </c>
      <c r="Q147" s="220"/>
      <c r="R147" s="221">
        <f>SUM(R148:R153)</f>
        <v>1.5181478399999999</v>
      </c>
      <c r="S147" s="220"/>
      <c r="T147" s="22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183</v>
      </c>
      <c r="BK147" s="225">
        <f>SUM(BK148:BK153)</f>
        <v>0</v>
      </c>
    </row>
    <row r="148" s="2" customFormat="1" ht="24.15" customHeight="1">
      <c r="A148" s="39"/>
      <c r="B148" s="40"/>
      <c r="C148" s="228" t="s">
        <v>202</v>
      </c>
      <c r="D148" s="228" t="s">
        <v>186</v>
      </c>
      <c r="E148" s="229" t="s">
        <v>903</v>
      </c>
      <c r="F148" s="230" t="s">
        <v>904</v>
      </c>
      <c r="G148" s="231" t="s">
        <v>469</v>
      </c>
      <c r="H148" s="232">
        <v>17.027999999999999</v>
      </c>
      <c r="I148" s="233"/>
      <c r="J148" s="234">
        <f>ROUND(I148*H148,2)</f>
        <v>0</v>
      </c>
      <c r="K148" s="230" t="s">
        <v>194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0.082580000000000001</v>
      </c>
      <c r="R148" s="237">
        <f>Q148*H148</f>
        <v>1.4061722399999999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1937</v>
      </c>
    </row>
    <row r="149" s="13" customFormat="1">
      <c r="A149" s="13"/>
      <c r="B149" s="262"/>
      <c r="C149" s="263"/>
      <c r="D149" s="257" t="s">
        <v>906</v>
      </c>
      <c r="E149" s="264" t="s">
        <v>1</v>
      </c>
      <c r="F149" s="265" t="s">
        <v>1938</v>
      </c>
      <c r="G149" s="263"/>
      <c r="H149" s="266">
        <v>17.027999999999999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2" t="s">
        <v>906</v>
      </c>
      <c r="AU149" s="272" t="s">
        <v>85</v>
      </c>
      <c r="AV149" s="13" t="s">
        <v>85</v>
      </c>
      <c r="AW149" s="13" t="s">
        <v>33</v>
      </c>
      <c r="AX149" s="13" t="s">
        <v>83</v>
      </c>
      <c r="AY149" s="272" t="s">
        <v>183</v>
      </c>
    </row>
    <row r="150" s="2" customFormat="1" ht="24.15" customHeight="1">
      <c r="A150" s="39"/>
      <c r="B150" s="40"/>
      <c r="C150" s="228" t="s">
        <v>215</v>
      </c>
      <c r="D150" s="228" t="s">
        <v>186</v>
      </c>
      <c r="E150" s="229" t="s">
        <v>1939</v>
      </c>
      <c r="F150" s="230" t="s">
        <v>1940</v>
      </c>
      <c r="G150" s="231" t="s">
        <v>469</v>
      </c>
      <c r="H150" s="232">
        <v>0.95999999999999996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0.11396000000000001</v>
      </c>
      <c r="R150" s="237">
        <f>Q150*H150</f>
        <v>0.1094016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1941</v>
      </c>
    </row>
    <row r="151" s="13" customFormat="1">
      <c r="A151" s="13"/>
      <c r="B151" s="262"/>
      <c r="C151" s="263"/>
      <c r="D151" s="257" t="s">
        <v>906</v>
      </c>
      <c r="E151" s="264" t="s">
        <v>1</v>
      </c>
      <c r="F151" s="265" t="s">
        <v>1942</v>
      </c>
      <c r="G151" s="263"/>
      <c r="H151" s="266">
        <v>0.95999999999999996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33</v>
      </c>
      <c r="AX151" s="13" t="s">
        <v>83</v>
      </c>
      <c r="AY151" s="272" t="s">
        <v>183</v>
      </c>
    </row>
    <row r="152" s="2" customFormat="1" ht="24.15" customHeight="1">
      <c r="A152" s="39"/>
      <c r="B152" s="40"/>
      <c r="C152" s="228" t="s">
        <v>206</v>
      </c>
      <c r="D152" s="228" t="s">
        <v>186</v>
      </c>
      <c r="E152" s="229" t="s">
        <v>908</v>
      </c>
      <c r="F152" s="230" t="s">
        <v>909</v>
      </c>
      <c r="G152" s="231" t="s">
        <v>189</v>
      </c>
      <c r="H152" s="232">
        <v>19.800000000000001</v>
      </c>
      <c r="I152" s="233"/>
      <c r="J152" s="234">
        <f>ROUND(I152*H152,2)</f>
        <v>0</v>
      </c>
      <c r="K152" s="230" t="s">
        <v>194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0.00012999999999999999</v>
      </c>
      <c r="R152" s="237">
        <f>Q152*H152</f>
        <v>0.0025739999999999999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1943</v>
      </c>
    </row>
    <row r="153" s="13" customFormat="1">
      <c r="A153" s="13"/>
      <c r="B153" s="262"/>
      <c r="C153" s="263"/>
      <c r="D153" s="257" t="s">
        <v>906</v>
      </c>
      <c r="E153" s="264" t="s">
        <v>1</v>
      </c>
      <c r="F153" s="265" t="s">
        <v>1944</v>
      </c>
      <c r="G153" s="263"/>
      <c r="H153" s="266">
        <v>19.800000000000001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906</v>
      </c>
      <c r="AU153" s="272" t="s">
        <v>85</v>
      </c>
      <c r="AV153" s="13" t="s">
        <v>85</v>
      </c>
      <c r="AW153" s="13" t="s">
        <v>33</v>
      </c>
      <c r="AX153" s="13" t="s">
        <v>83</v>
      </c>
      <c r="AY153" s="272" t="s">
        <v>183</v>
      </c>
    </row>
    <row r="154" s="12" customFormat="1" ht="22.8" customHeight="1">
      <c r="A154" s="12"/>
      <c r="B154" s="212"/>
      <c r="C154" s="213"/>
      <c r="D154" s="214" t="s">
        <v>75</v>
      </c>
      <c r="E154" s="226" t="s">
        <v>199</v>
      </c>
      <c r="F154" s="226" t="s">
        <v>912</v>
      </c>
      <c r="G154" s="213"/>
      <c r="H154" s="213"/>
      <c r="I154" s="216"/>
      <c r="J154" s="227">
        <f>BK154</f>
        <v>0</v>
      </c>
      <c r="K154" s="213"/>
      <c r="L154" s="218"/>
      <c r="M154" s="219"/>
      <c r="N154" s="220"/>
      <c r="O154" s="220"/>
      <c r="P154" s="221">
        <f>SUM(P155:P190)</f>
        <v>0</v>
      </c>
      <c r="Q154" s="220"/>
      <c r="R154" s="221">
        <f>SUM(R155:R190)</f>
        <v>13.874267680000003</v>
      </c>
      <c r="S154" s="220"/>
      <c r="T154" s="222">
        <f>SUM(T155:T190)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3" t="s">
        <v>83</v>
      </c>
      <c r="AT154" s="224" t="s">
        <v>75</v>
      </c>
      <c r="AU154" s="224" t="s">
        <v>83</v>
      </c>
      <c r="AY154" s="223" t="s">
        <v>183</v>
      </c>
      <c r="BK154" s="225">
        <f>SUM(BK155:BK190)</f>
        <v>0</v>
      </c>
    </row>
    <row r="155" s="2" customFormat="1" ht="24.15" customHeight="1">
      <c r="A155" s="39"/>
      <c r="B155" s="40"/>
      <c r="C155" s="228" t="s">
        <v>222</v>
      </c>
      <c r="D155" s="228" t="s">
        <v>186</v>
      </c>
      <c r="E155" s="229" t="s">
        <v>913</v>
      </c>
      <c r="F155" s="230" t="s">
        <v>914</v>
      </c>
      <c r="G155" s="231" t="s">
        <v>469</v>
      </c>
      <c r="H155" s="232">
        <v>97.099999999999994</v>
      </c>
      <c r="I155" s="233"/>
      <c r="J155" s="234">
        <f>ROUND(I155*H155,2)</f>
        <v>0</v>
      </c>
      <c r="K155" s="230" t="s">
        <v>194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0.017000000000000001</v>
      </c>
      <c r="R155" s="237">
        <f>Q155*H155</f>
        <v>1.6507000000000001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196</v>
      </c>
      <c r="AT155" s="239" t="s">
        <v>186</v>
      </c>
      <c r="AU155" s="239" t="s">
        <v>85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196</v>
      </c>
      <c r="BM155" s="239" t="s">
        <v>1945</v>
      </c>
    </row>
    <row r="156" s="13" customFormat="1">
      <c r="A156" s="13"/>
      <c r="B156" s="262"/>
      <c r="C156" s="263"/>
      <c r="D156" s="257" t="s">
        <v>906</v>
      </c>
      <c r="E156" s="264" t="s">
        <v>1</v>
      </c>
      <c r="F156" s="265" t="s">
        <v>1946</v>
      </c>
      <c r="G156" s="263"/>
      <c r="H156" s="266">
        <v>20.600000000000001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906</v>
      </c>
      <c r="AU156" s="272" t="s">
        <v>85</v>
      </c>
      <c r="AV156" s="13" t="s">
        <v>85</v>
      </c>
      <c r="AW156" s="13" t="s">
        <v>33</v>
      </c>
      <c r="AX156" s="13" t="s">
        <v>76</v>
      </c>
      <c r="AY156" s="272" t="s">
        <v>183</v>
      </c>
    </row>
    <row r="157" s="13" customFormat="1">
      <c r="A157" s="13"/>
      <c r="B157" s="262"/>
      <c r="C157" s="263"/>
      <c r="D157" s="257" t="s">
        <v>906</v>
      </c>
      <c r="E157" s="264" t="s">
        <v>1</v>
      </c>
      <c r="F157" s="265" t="s">
        <v>1947</v>
      </c>
      <c r="G157" s="263"/>
      <c r="H157" s="266">
        <v>37.289999999999999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2" t="s">
        <v>906</v>
      </c>
      <c r="AU157" s="272" t="s">
        <v>85</v>
      </c>
      <c r="AV157" s="13" t="s">
        <v>85</v>
      </c>
      <c r="AW157" s="13" t="s">
        <v>33</v>
      </c>
      <c r="AX157" s="13" t="s">
        <v>76</v>
      </c>
      <c r="AY157" s="272" t="s">
        <v>183</v>
      </c>
    </row>
    <row r="158" s="13" customFormat="1">
      <c r="A158" s="13"/>
      <c r="B158" s="262"/>
      <c r="C158" s="263"/>
      <c r="D158" s="257" t="s">
        <v>906</v>
      </c>
      <c r="E158" s="264" t="s">
        <v>1</v>
      </c>
      <c r="F158" s="265" t="s">
        <v>1948</v>
      </c>
      <c r="G158" s="263"/>
      <c r="H158" s="266">
        <v>19.649999999999999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2" t="s">
        <v>906</v>
      </c>
      <c r="AU158" s="272" t="s">
        <v>85</v>
      </c>
      <c r="AV158" s="13" t="s">
        <v>85</v>
      </c>
      <c r="AW158" s="13" t="s">
        <v>33</v>
      </c>
      <c r="AX158" s="13" t="s">
        <v>76</v>
      </c>
      <c r="AY158" s="272" t="s">
        <v>183</v>
      </c>
    </row>
    <row r="159" s="13" customFormat="1">
      <c r="A159" s="13"/>
      <c r="B159" s="262"/>
      <c r="C159" s="263"/>
      <c r="D159" s="257" t="s">
        <v>906</v>
      </c>
      <c r="E159" s="264" t="s">
        <v>1</v>
      </c>
      <c r="F159" s="265" t="s">
        <v>1949</v>
      </c>
      <c r="G159" s="263"/>
      <c r="H159" s="266">
        <v>19.559999999999999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906</v>
      </c>
      <c r="AU159" s="272" t="s">
        <v>85</v>
      </c>
      <c r="AV159" s="13" t="s">
        <v>85</v>
      </c>
      <c r="AW159" s="13" t="s">
        <v>33</v>
      </c>
      <c r="AX159" s="13" t="s">
        <v>76</v>
      </c>
      <c r="AY159" s="272" t="s">
        <v>183</v>
      </c>
    </row>
    <row r="160" s="14" customFormat="1">
      <c r="A160" s="14"/>
      <c r="B160" s="273"/>
      <c r="C160" s="274"/>
      <c r="D160" s="257" t="s">
        <v>906</v>
      </c>
      <c r="E160" s="275" t="s">
        <v>1</v>
      </c>
      <c r="F160" s="276" t="s">
        <v>920</v>
      </c>
      <c r="G160" s="274"/>
      <c r="H160" s="277">
        <v>97.099999999999994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906</v>
      </c>
      <c r="AU160" s="283" t="s">
        <v>85</v>
      </c>
      <c r="AV160" s="14" t="s">
        <v>196</v>
      </c>
      <c r="AW160" s="14" t="s">
        <v>33</v>
      </c>
      <c r="AX160" s="14" t="s">
        <v>83</v>
      </c>
      <c r="AY160" s="283" t="s">
        <v>183</v>
      </c>
    </row>
    <row r="161" s="2" customFormat="1" ht="24.15" customHeight="1">
      <c r="A161" s="39"/>
      <c r="B161" s="40"/>
      <c r="C161" s="228" t="s">
        <v>8</v>
      </c>
      <c r="D161" s="228" t="s">
        <v>186</v>
      </c>
      <c r="E161" s="229" t="s">
        <v>921</v>
      </c>
      <c r="F161" s="230" t="s">
        <v>922</v>
      </c>
      <c r="G161" s="231" t="s">
        <v>469</v>
      </c>
      <c r="H161" s="232">
        <v>6.4000000000000004</v>
      </c>
      <c r="I161" s="233"/>
      <c r="J161" s="234">
        <f>ROUND(I161*H161,2)</f>
        <v>0</v>
      </c>
      <c r="K161" s="230" t="s">
        <v>1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0.0028999999999999998</v>
      </c>
      <c r="R161" s="237">
        <f>Q161*H161</f>
        <v>0.01856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196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196</v>
      </c>
      <c r="BM161" s="239" t="s">
        <v>1950</v>
      </c>
    </row>
    <row r="162" s="13" customFormat="1">
      <c r="A162" s="13"/>
      <c r="B162" s="262"/>
      <c r="C162" s="263"/>
      <c r="D162" s="257" t="s">
        <v>906</v>
      </c>
      <c r="E162" s="264" t="s">
        <v>1</v>
      </c>
      <c r="F162" s="265" t="s">
        <v>1951</v>
      </c>
      <c r="G162" s="263"/>
      <c r="H162" s="266">
        <v>6.4000000000000004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2" t="s">
        <v>906</v>
      </c>
      <c r="AU162" s="272" t="s">
        <v>85</v>
      </c>
      <c r="AV162" s="13" t="s">
        <v>85</v>
      </c>
      <c r="AW162" s="13" t="s">
        <v>33</v>
      </c>
      <c r="AX162" s="13" t="s">
        <v>83</v>
      </c>
      <c r="AY162" s="272" t="s">
        <v>183</v>
      </c>
    </row>
    <row r="163" s="2" customFormat="1" ht="24.15" customHeight="1">
      <c r="A163" s="39"/>
      <c r="B163" s="40"/>
      <c r="C163" s="228" t="s">
        <v>229</v>
      </c>
      <c r="D163" s="228" t="s">
        <v>186</v>
      </c>
      <c r="E163" s="229" t="s">
        <v>925</v>
      </c>
      <c r="F163" s="230" t="s">
        <v>926</v>
      </c>
      <c r="G163" s="231" t="s">
        <v>469</v>
      </c>
      <c r="H163" s="232">
        <v>230.27600000000001</v>
      </c>
      <c r="I163" s="233"/>
      <c r="J163" s="234">
        <f>ROUND(I163*H163,2)</f>
        <v>0</v>
      </c>
      <c r="K163" s="230" t="s">
        <v>194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0.0049399999999999999</v>
      </c>
      <c r="R163" s="237">
        <f>Q163*H163</f>
        <v>1.1375634400000001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196</v>
      </c>
      <c r="AT163" s="239" t="s">
        <v>186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196</v>
      </c>
      <c r="BM163" s="239" t="s">
        <v>1952</v>
      </c>
    </row>
    <row r="164" s="2" customFormat="1" ht="24.15" customHeight="1">
      <c r="A164" s="39"/>
      <c r="B164" s="40"/>
      <c r="C164" s="228" t="s">
        <v>212</v>
      </c>
      <c r="D164" s="228" t="s">
        <v>186</v>
      </c>
      <c r="E164" s="229" t="s">
        <v>928</v>
      </c>
      <c r="F164" s="230" t="s">
        <v>929</v>
      </c>
      <c r="G164" s="231" t="s">
        <v>469</v>
      </c>
      <c r="H164" s="232">
        <v>207.97999999999999</v>
      </c>
      <c r="I164" s="233"/>
      <c r="J164" s="234">
        <f>ROUND(I164*H164,2)</f>
        <v>0</v>
      </c>
      <c r="K164" s="230" t="s">
        <v>194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0.015400000000000001</v>
      </c>
      <c r="R164" s="237">
        <f>Q164*H164</f>
        <v>3.2028919999999999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196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196</v>
      </c>
      <c r="BM164" s="239" t="s">
        <v>1953</v>
      </c>
    </row>
    <row r="165" s="13" customFormat="1">
      <c r="A165" s="13"/>
      <c r="B165" s="262"/>
      <c r="C165" s="263"/>
      <c r="D165" s="257" t="s">
        <v>906</v>
      </c>
      <c r="E165" s="264" t="s">
        <v>1</v>
      </c>
      <c r="F165" s="265" t="s">
        <v>1954</v>
      </c>
      <c r="G165" s="263"/>
      <c r="H165" s="266">
        <v>84.019999999999996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906</v>
      </c>
      <c r="AU165" s="272" t="s">
        <v>85</v>
      </c>
      <c r="AV165" s="13" t="s">
        <v>85</v>
      </c>
      <c r="AW165" s="13" t="s">
        <v>33</v>
      </c>
      <c r="AX165" s="13" t="s">
        <v>76</v>
      </c>
      <c r="AY165" s="272" t="s">
        <v>183</v>
      </c>
    </row>
    <row r="166" s="13" customFormat="1">
      <c r="A166" s="13"/>
      <c r="B166" s="262"/>
      <c r="C166" s="263"/>
      <c r="D166" s="257" t="s">
        <v>906</v>
      </c>
      <c r="E166" s="264" t="s">
        <v>1</v>
      </c>
      <c r="F166" s="265" t="s">
        <v>1955</v>
      </c>
      <c r="G166" s="263"/>
      <c r="H166" s="266">
        <v>62.005000000000003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2" t="s">
        <v>906</v>
      </c>
      <c r="AU166" s="272" t="s">
        <v>85</v>
      </c>
      <c r="AV166" s="13" t="s">
        <v>85</v>
      </c>
      <c r="AW166" s="13" t="s">
        <v>33</v>
      </c>
      <c r="AX166" s="13" t="s">
        <v>76</v>
      </c>
      <c r="AY166" s="272" t="s">
        <v>183</v>
      </c>
    </row>
    <row r="167" s="13" customFormat="1">
      <c r="A167" s="13"/>
      <c r="B167" s="262"/>
      <c r="C167" s="263"/>
      <c r="D167" s="257" t="s">
        <v>906</v>
      </c>
      <c r="E167" s="264" t="s">
        <v>1</v>
      </c>
      <c r="F167" s="265" t="s">
        <v>1956</v>
      </c>
      <c r="G167" s="263"/>
      <c r="H167" s="266">
        <v>61.954999999999998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2" t="s">
        <v>906</v>
      </c>
      <c r="AU167" s="272" t="s">
        <v>85</v>
      </c>
      <c r="AV167" s="13" t="s">
        <v>85</v>
      </c>
      <c r="AW167" s="13" t="s">
        <v>33</v>
      </c>
      <c r="AX167" s="13" t="s">
        <v>76</v>
      </c>
      <c r="AY167" s="272" t="s">
        <v>183</v>
      </c>
    </row>
    <row r="168" s="14" customFormat="1">
      <c r="A168" s="14"/>
      <c r="B168" s="273"/>
      <c r="C168" s="274"/>
      <c r="D168" s="257" t="s">
        <v>906</v>
      </c>
      <c r="E168" s="275" t="s">
        <v>1</v>
      </c>
      <c r="F168" s="276" t="s">
        <v>920</v>
      </c>
      <c r="G168" s="274"/>
      <c r="H168" s="277">
        <v>207.97999999999999</v>
      </c>
      <c r="I168" s="278"/>
      <c r="J168" s="274"/>
      <c r="K168" s="274"/>
      <c r="L168" s="279"/>
      <c r="M168" s="280"/>
      <c r="N168" s="281"/>
      <c r="O168" s="281"/>
      <c r="P168" s="281"/>
      <c r="Q168" s="281"/>
      <c r="R168" s="281"/>
      <c r="S168" s="281"/>
      <c r="T168" s="28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3" t="s">
        <v>906</v>
      </c>
      <c r="AU168" s="283" t="s">
        <v>85</v>
      </c>
      <c r="AV168" s="14" t="s">
        <v>196</v>
      </c>
      <c r="AW168" s="14" t="s">
        <v>33</v>
      </c>
      <c r="AX168" s="14" t="s">
        <v>83</v>
      </c>
      <c r="AY168" s="283" t="s">
        <v>183</v>
      </c>
    </row>
    <row r="169" s="2" customFormat="1" ht="24.15" customHeight="1">
      <c r="A169" s="39"/>
      <c r="B169" s="40"/>
      <c r="C169" s="228" t="s">
        <v>240</v>
      </c>
      <c r="D169" s="228" t="s">
        <v>186</v>
      </c>
      <c r="E169" s="229" t="s">
        <v>934</v>
      </c>
      <c r="F169" s="230" t="s">
        <v>935</v>
      </c>
      <c r="G169" s="231" t="s">
        <v>469</v>
      </c>
      <c r="H169" s="232">
        <v>17.027999999999999</v>
      </c>
      <c r="I169" s="233"/>
      <c r="J169" s="234">
        <f>ROUND(I169*H169,2)</f>
        <v>0</v>
      </c>
      <c r="K169" s="230" t="s">
        <v>194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0.018380000000000001</v>
      </c>
      <c r="R169" s="237">
        <f>Q169*H169</f>
        <v>0.31297463999999997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196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196</v>
      </c>
      <c r="BM169" s="239" t="s">
        <v>1957</v>
      </c>
    </row>
    <row r="170" s="13" customFormat="1">
      <c r="A170" s="13"/>
      <c r="B170" s="262"/>
      <c r="C170" s="263"/>
      <c r="D170" s="257" t="s">
        <v>906</v>
      </c>
      <c r="E170" s="264" t="s">
        <v>1</v>
      </c>
      <c r="F170" s="265" t="s">
        <v>1958</v>
      </c>
      <c r="G170" s="263"/>
      <c r="H170" s="266">
        <v>17.027999999999999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906</v>
      </c>
      <c r="AU170" s="272" t="s">
        <v>85</v>
      </c>
      <c r="AV170" s="13" t="s">
        <v>85</v>
      </c>
      <c r="AW170" s="13" t="s">
        <v>33</v>
      </c>
      <c r="AX170" s="13" t="s">
        <v>83</v>
      </c>
      <c r="AY170" s="272" t="s">
        <v>183</v>
      </c>
    </row>
    <row r="171" s="2" customFormat="1" ht="24.15" customHeight="1">
      <c r="A171" s="39"/>
      <c r="B171" s="40"/>
      <c r="C171" s="228" t="s">
        <v>190</v>
      </c>
      <c r="D171" s="228" t="s">
        <v>186</v>
      </c>
      <c r="E171" s="229" t="s">
        <v>938</v>
      </c>
      <c r="F171" s="230" t="s">
        <v>939</v>
      </c>
      <c r="G171" s="231" t="s">
        <v>469</v>
      </c>
      <c r="H171" s="232">
        <v>225.00800000000001</v>
      </c>
      <c r="I171" s="233"/>
      <c r="J171" s="234">
        <f>ROUND(I171*H171,2)</f>
        <v>0</v>
      </c>
      <c r="K171" s="230" t="s">
        <v>194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0.0079000000000000008</v>
      </c>
      <c r="R171" s="237">
        <f>Q171*H171</f>
        <v>1.7775632000000003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196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196</v>
      </c>
      <c r="BM171" s="239" t="s">
        <v>1959</v>
      </c>
    </row>
    <row r="172" s="13" customFormat="1">
      <c r="A172" s="13"/>
      <c r="B172" s="262"/>
      <c r="C172" s="263"/>
      <c r="D172" s="257" t="s">
        <v>906</v>
      </c>
      <c r="E172" s="264" t="s">
        <v>1</v>
      </c>
      <c r="F172" s="265" t="s">
        <v>1960</v>
      </c>
      <c r="G172" s="263"/>
      <c r="H172" s="266">
        <v>225.00800000000001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2" t="s">
        <v>906</v>
      </c>
      <c r="AU172" s="272" t="s">
        <v>85</v>
      </c>
      <c r="AV172" s="13" t="s">
        <v>85</v>
      </c>
      <c r="AW172" s="13" t="s">
        <v>33</v>
      </c>
      <c r="AX172" s="13" t="s">
        <v>83</v>
      </c>
      <c r="AY172" s="272" t="s">
        <v>183</v>
      </c>
    </row>
    <row r="173" s="2" customFormat="1" ht="24.15" customHeight="1">
      <c r="A173" s="39"/>
      <c r="B173" s="40"/>
      <c r="C173" s="228" t="s">
        <v>248</v>
      </c>
      <c r="D173" s="228" t="s">
        <v>186</v>
      </c>
      <c r="E173" s="229" t="s">
        <v>942</v>
      </c>
      <c r="F173" s="230" t="s">
        <v>943</v>
      </c>
      <c r="G173" s="231" t="s">
        <v>469</v>
      </c>
      <c r="H173" s="232">
        <v>309.87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0.017000000000000001</v>
      </c>
      <c r="R173" s="237">
        <f>Q173*H173</f>
        <v>5.2677900000000006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196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196</v>
      </c>
      <c r="BM173" s="239" t="s">
        <v>1961</v>
      </c>
    </row>
    <row r="174" s="13" customFormat="1">
      <c r="A174" s="13"/>
      <c r="B174" s="262"/>
      <c r="C174" s="263"/>
      <c r="D174" s="257" t="s">
        <v>906</v>
      </c>
      <c r="E174" s="264" t="s">
        <v>1</v>
      </c>
      <c r="F174" s="265" t="s">
        <v>1962</v>
      </c>
      <c r="G174" s="263"/>
      <c r="H174" s="266">
        <v>99.073999999999998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72" t="s">
        <v>906</v>
      </c>
      <c r="AU174" s="272" t="s">
        <v>85</v>
      </c>
      <c r="AV174" s="13" t="s">
        <v>85</v>
      </c>
      <c r="AW174" s="13" t="s">
        <v>33</v>
      </c>
      <c r="AX174" s="13" t="s">
        <v>76</v>
      </c>
      <c r="AY174" s="272" t="s">
        <v>183</v>
      </c>
    </row>
    <row r="175" s="13" customFormat="1">
      <c r="A175" s="13"/>
      <c r="B175" s="262"/>
      <c r="C175" s="263"/>
      <c r="D175" s="257" t="s">
        <v>906</v>
      </c>
      <c r="E175" s="264" t="s">
        <v>1</v>
      </c>
      <c r="F175" s="265" t="s">
        <v>1963</v>
      </c>
      <c r="G175" s="263"/>
      <c r="H175" s="266">
        <v>-17.027999999999999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906</v>
      </c>
      <c r="AU175" s="272" t="s">
        <v>85</v>
      </c>
      <c r="AV175" s="13" t="s">
        <v>85</v>
      </c>
      <c r="AW175" s="13" t="s">
        <v>33</v>
      </c>
      <c r="AX175" s="13" t="s">
        <v>76</v>
      </c>
      <c r="AY175" s="272" t="s">
        <v>183</v>
      </c>
    </row>
    <row r="176" s="15" customFormat="1">
      <c r="A176" s="15"/>
      <c r="B176" s="284"/>
      <c r="C176" s="285"/>
      <c r="D176" s="257" t="s">
        <v>906</v>
      </c>
      <c r="E176" s="286" t="s">
        <v>1</v>
      </c>
      <c r="F176" s="287" t="s">
        <v>947</v>
      </c>
      <c r="G176" s="285"/>
      <c r="H176" s="288">
        <v>82.046000000000006</v>
      </c>
      <c r="I176" s="289"/>
      <c r="J176" s="285"/>
      <c r="K176" s="285"/>
      <c r="L176" s="290"/>
      <c r="M176" s="291"/>
      <c r="N176" s="292"/>
      <c r="O176" s="292"/>
      <c r="P176" s="292"/>
      <c r="Q176" s="292"/>
      <c r="R176" s="292"/>
      <c r="S176" s="292"/>
      <c r="T176" s="29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4" t="s">
        <v>906</v>
      </c>
      <c r="AU176" s="294" t="s">
        <v>85</v>
      </c>
      <c r="AV176" s="15" t="s">
        <v>100</v>
      </c>
      <c r="AW176" s="15" t="s">
        <v>33</v>
      </c>
      <c r="AX176" s="15" t="s">
        <v>76</v>
      </c>
      <c r="AY176" s="294" t="s">
        <v>183</v>
      </c>
    </row>
    <row r="177" s="13" customFormat="1">
      <c r="A177" s="13"/>
      <c r="B177" s="262"/>
      <c r="C177" s="263"/>
      <c r="D177" s="257" t="s">
        <v>906</v>
      </c>
      <c r="E177" s="264" t="s">
        <v>1</v>
      </c>
      <c r="F177" s="265" t="s">
        <v>1964</v>
      </c>
      <c r="G177" s="263"/>
      <c r="H177" s="266">
        <v>97.466999999999999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2" t="s">
        <v>906</v>
      </c>
      <c r="AU177" s="272" t="s">
        <v>85</v>
      </c>
      <c r="AV177" s="13" t="s">
        <v>85</v>
      </c>
      <c r="AW177" s="13" t="s">
        <v>33</v>
      </c>
      <c r="AX177" s="13" t="s">
        <v>76</v>
      </c>
      <c r="AY177" s="272" t="s">
        <v>183</v>
      </c>
    </row>
    <row r="178" s="13" customFormat="1">
      <c r="A178" s="13"/>
      <c r="B178" s="262"/>
      <c r="C178" s="263"/>
      <c r="D178" s="257" t="s">
        <v>906</v>
      </c>
      <c r="E178" s="264" t="s">
        <v>1</v>
      </c>
      <c r="F178" s="265" t="s">
        <v>1965</v>
      </c>
      <c r="G178" s="263"/>
      <c r="H178" s="266">
        <v>-8.2810000000000006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906</v>
      </c>
      <c r="AU178" s="272" t="s">
        <v>85</v>
      </c>
      <c r="AV178" s="13" t="s">
        <v>85</v>
      </c>
      <c r="AW178" s="13" t="s">
        <v>33</v>
      </c>
      <c r="AX178" s="13" t="s">
        <v>76</v>
      </c>
      <c r="AY178" s="272" t="s">
        <v>183</v>
      </c>
    </row>
    <row r="179" s="15" customFormat="1">
      <c r="A179" s="15"/>
      <c r="B179" s="284"/>
      <c r="C179" s="285"/>
      <c r="D179" s="257" t="s">
        <v>906</v>
      </c>
      <c r="E179" s="286" t="s">
        <v>1</v>
      </c>
      <c r="F179" s="287" t="s">
        <v>950</v>
      </c>
      <c r="G179" s="285"/>
      <c r="H179" s="288">
        <v>89.186000000000007</v>
      </c>
      <c r="I179" s="289"/>
      <c r="J179" s="285"/>
      <c r="K179" s="285"/>
      <c r="L179" s="290"/>
      <c r="M179" s="291"/>
      <c r="N179" s="292"/>
      <c r="O179" s="292"/>
      <c r="P179" s="292"/>
      <c r="Q179" s="292"/>
      <c r="R179" s="292"/>
      <c r="S179" s="292"/>
      <c r="T179" s="29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94" t="s">
        <v>906</v>
      </c>
      <c r="AU179" s="294" t="s">
        <v>85</v>
      </c>
      <c r="AV179" s="15" t="s">
        <v>100</v>
      </c>
      <c r="AW179" s="15" t="s">
        <v>33</v>
      </c>
      <c r="AX179" s="15" t="s">
        <v>76</v>
      </c>
      <c r="AY179" s="294" t="s">
        <v>183</v>
      </c>
    </row>
    <row r="180" s="13" customFormat="1">
      <c r="A180" s="13"/>
      <c r="B180" s="262"/>
      <c r="C180" s="263"/>
      <c r="D180" s="257" t="s">
        <v>906</v>
      </c>
      <c r="E180" s="264" t="s">
        <v>1</v>
      </c>
      <c r="F180" s="265" t="s">
        <v>1966</v>
      </c>
      <c r="G180" s="263"/>
      <c r="H180" s="266">
        <v>78.597999999999999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2" t="s">
        <v>906</v>
      </c>
      <c r="AU180" s="272" t="s">
        <v>85</v>
      </c>
      <c r="AV180" s="13" t="s">
        <v>85</v>
      </c>
      <c r="AW180" s="13" t="s">
        <v>33</v>
      </c>
      <c r="AX180" s="13" t="s">
        <v>76</v>
      </c>
      <c r="AY180" s="272" t="s">
        <v>183</v>
      </c>
    </row>
    <row r="181" s="13" customFormat="1">
      <c r="A181" s="13"/>
      <c r="B181" s="262"/>
      <c r="C181" s="263"/>
      <c r="D181" s="257" t="s">
        <v>906</v>
      </c>
      <c r="E181" s="264" t="s">
        <v>1</v>
      </c>
      <c r="F181" s="265" t="s">
        <v>952</v>
      </c>
      <c r="G181" s="263"/>
      <c r="H181" s="266">
        <v>-11.481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2" t="s">
        <v>906</v>
      </c>
      <c r="AU181" s="272" t="s">
        <v>85</v>
      </c>
      <c r="AV181" s="13" t="s">
        <v>85</v>
      </c>
      <c r="AW181" s="13" t="s">
        <v>33</v>
      </c>
      <c r="AX181" s="13" t="s">
        <v>76</v>
      </c>
      <c r="AY181" s="272" t="s">
        <v>183</v>
      </c>
    </row>
    <row r="182" s="15" customFormat="1">
      <c r="A182" s="15"/>
      <c r="B182" s="284"/>
      <c r="C182" s="285"/>
      <c r="D182" s="257" t="s">
        <v>906</v>
      </c>
      <c r="E182" s="286" t="s">
        <v>1</v>
      </c>
      <c r="F182" s="287" t="s">
        <v>953</v>
      </c>
      <c r="G182" s="285"/>
      <c r="H182" s="288">
        <v>67.117000000000004</v>
      </c>
      <c r="I182" s="289"/>
      <c r="J182" s="285"/>
      <c r="K182" s="285"/>
      <c r="L182" s="290"/>
      <c r="M182" s="291"/>
      <c r="N182" s="292"/>
      <c r="O182" s="292"/>
      <c r="P182" s="292"/>
      <c r="Q182" s="292"/>
      <c r="R182" s="292"/>
      <c r="S182" s="292"/>
      <c r="T182" s="29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94" t="s">
        <v>906</v>
      </c>
      <c r="AU182" s="294" t="s">
        <v>85</v>
      </c>
      <c r="AV182" s="15" t="s">
        <v>100</v>
      </c>
      <c r="AW182" s="15" t="s">
        <v>33</v>
      </c>
      <c r="AX182" s="15" t="s">
        <v>76</v>
      </c>
      <c r="AY182" s="294" t="s">
        <v>183</v>
      </c>
    </row>
    <row r="183" s="13" customFormat="1">
      <c r="A183" s="13"/>
      <c r="B183" s="262"/>
      <c r="C183" s="263"/>
      <c r="D183" s="257" t="s">
        <v>906</v>
      </c>
      <c r="E183" s="264" t="s">
        <v>1</v>
      </c>
      <c r="F183" s="265" t="s">
        <v>1967</v>
      </c>
      <c r="G183" s="263"/>
      <c r="H183" s="266">
        <v>83.001999999999995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2" t="s">
        <v>906</v>
      </c>
      <c r="AU183" s="272" t="s">
        <v>85</v>
      </c>
      <c r="AV183" s="13" t="s">
        <v>85</v>
      </c>
      <c r="AW183" s="13" t="s">
        <v>33</v>
      </c>
      <c r="AX183" s="13" t="s">
        <v>76</v>
      </c>
      <c r="AY183" s="272" t="s">
        <v>183</v>
      </c>
    </row>
    <row r="184" s="13" customFormat="1">
      <c r="A184" s="13"/>
      <c r="B184" s="262"/>
      <c r="C184" s="263"/>
      <c r="D184" s="257" t="s">
        <v>906</v>
      </c>
      <c r="E184" s="264" t="s">
        <v>1</v>
      </c>
      <c r="F184" s="265" t="s">
        <v>952</v>
      </c>
      <c r="G184" s="263"/>
      <c r="H184" s="266">
        <v>-11.481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2" t="s">
        <v>906</v>
      </c>
      <c r="AU184" s="272" t="s">
        <v>85</v>
      </c>
      <c r="AV184" s="13" t="s">
        <v>85</v>
      </c>
      <c r="AW184" s="13" t="s">
        <v>33</v>
      </c>
      <c r="AX184" s="13" t="s">
        <v>76</v>
      </c>
      <c r="AY184" s="272" t="s">
        <v>183</v>
      </c>
    </row>
    <row r="185" s="15" customFormat="1">
      <c r="A185" s="15"/>
      <c r="B185" s="284"/>
      <c r="C185" s="285"/>
      <c r="D185" s="257" t="s">
        <v>906</v>
      </c>
      <c r="E185" s="286" t="s">
        <v>1</v>
      </c>
      <c r="F185" s="287" t="s">
        <v>955</v>
      </c>
      <c r="G185" s="285"/>
      <c r="H185" s="288">
        <v>71.521000000000001</v>
      </c>
      <c r="I185" s="289"/>
      <c r="J185" s="285"/>
      <c r="K185" s="285"/>
      <c r="L185" s="290"/>
      <c r="M185" s="291"/>
      <c r="N185" s="292"/>
      <c r="O185" s="292"/>
      <c r="P185" s="292"/>
      <c r="Q185" s="292"/>
      <c r="R185" s="292"/>
      <c r="S185" s="292"/>
      <c r="T185" s="29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94" t="s">
        <v>906</v>
      </c>
      <c r="AU185" s="294" t="s">
        <v>85</v>
      </c>
      <c r="AV185" s="15" t="s">
        <v>100</v>
      </c>
      <c r="AW185" s="15" t="s">
        <v>33</v>
      </c>
      <c r="AX185" s="15" t="s">
        <v>76</v>
      </c>
      <c r="AY185" s="294" t="s">
        <v>183</v>
      </c>
    </row>
    <row r="186" s="14" customFormat="1">
      <c r="A186" s="14"/>
      <c r="B186" s="273"/>
      <c r="C186" s="274"/>
      <c r="D186" s="257" t="s">
        <v>906</v>
      </c>
      <c r="E186" s="275" t="s">
        <v>1</v>
      </c>
      <c r="F186" s="276" t="s">
        <v>920</v>
      </c>
      <c r="G186" s="274"/>
      <c r="H186" s="277">
        <v>309.87</v>
      </c>
      <c r="I186" s="278"/>
      <c r="J186" s="274"/>
      <c r="K186" s="274"/>
      <c r="L186" s="279"/>
      <c r="M186" s="280"/>
      <c r="N186" s="281"/>
      <c r="O186" s="281"/>
      <c r="P186" s="281"/>
      <c r="Q186" s="281"/>
      <c r="R186" s="281"/>
      <c r="S186" s="281"/>
      <c r="T186" s="28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3" t="s">
        <v>906</v>
      </c>
      <c r="AU186" s="283" t="s">
        <v>85</v>
      </c>
      <c r="AV186" s="14" t="s">
        <v>196</v>
      </c>
      <c r="AW186" s="14" t="s">
        <v>33</v>
      </c>
      <c r="AX186" s="14" t="s">
        <v>83</v>
      </c>
      <c r="AY186" s="283" t="s">
        <v>183</v>
      </c>
    </row>
    <row r="187" s="2" customFormat="1" ht="24.15" customHeight="1">
      <c r="A187" s="39"/>
      <c r="B187" s="40"/>
      <c r="C187" s="228" t="s">
        <v>218</v>
      </c>
      <c r="D187" s="228" t="s">
        <v>186</v>
      </c>
      <c r="E187" s="229" t="s">
        <v>956</v>
      </c>
      <c r="F187" s="230" t="s">
        <v>957</v>
      </c>
      <c r="G187" s="231" t="s">
        <v>958</v>
      </c>
      <c r="H187" s="232">
        <v>0.22</v>
      </c>
      <c r="I187" s="233"/>
      <c r="J187" s="234">
        <f>ROUND(I187*H187,2)</f>
        <v>0</v>
      </c>
      <c r="K187" s="230" t="s">
        <v>194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2.3010199999999998</v>
      </c>
      <c r="R187" s="237">
        <f>Q187*H187</f>
        <v>0.50622440000000002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196</v>
      </c>
      <c r="AT187" s="239" t="s">
        <v>186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196</v>
      </c>
      <c r="BM187" s="239" t="s">
        <v>1968</v>
      </c>
    </row>
    <row r="188" s="13" customFormat="1">
      <c r="A188" s="13"/>
      <c r="B188" s="262"/>
      <c r="C188" s="263"/>
      <c r="D188" s="257" t="s">
        <v>906</v>
      </c>
      <c r="E188" s="264" t="s">
        <v>1</v>
      </c>
      <c r="F188" s="265" t="s">
        <v>1969</v>
      </c>
      <c r="G188" s="263"/>
      <c r="H188" s="266">
        <v>0.184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72" t="s">
        <v>906</v>
      </c>
      <c r="AU188" s="272" t="s">
        <v>85</v>
      </c>
      <c r="AV188" s="13" t="s">
        <v>85</v>
      </c>
      <c r="AW188" s="13" t="s">
        <v>33</v>
      </c>
      <c r="AX188" s="13" t="s">
        <v>76</v>
      </c>
      <c r="AY188" s="272" t="s">
        <v>183</v>
      </c>
    </row>
    <row r="189" s="13" customFormat="1">
      <c r="A189" s="13"/>
      <c r="B189" s="262"/>
      <c r="C189" s="263"/>
      <c r="D189" s="257" t="s">
        <v>906</v>
      </c>
      <c r="E189" s="264" t="s">
        <v>1</v>
      </c>
      <c r="F189" s="265" t="s">
        <v>961</v>
      </c>
      <c r="G189" s="263"/>
      <c r="H189" s="266">
        <v>0.035999999999999997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2" t="s">
        <v>906</v>
      </c>
      <c r="AU189" s="272" t="s">
        <v>85</v>
      </c>
      <c r="AV189" s="13" t="s">
        <v>85</v>
      </c>
      <c r="AW189" s="13" t="s">
        <v>33</v>
      </c>
      <c r="AX189" s="13" t="s">
        <v>76</v>
      </c>
      <c r="AY189" s="272" t="s">
        <v>183</v>
      </c>
    </row>
    <row r="190" s="14" customFormat="1">
      <c r="A190" s="14"/>
      <c r="B190" s="273"/>
      <c r="C190" s="274"/>
      <c r="D190" s="257" t="s">
        <v>906</v>
      </c>
      <c r="E190" s="275" t="s">
        <v>1</v>
      </c>
      <c r="F190" s="276" t="s">
        <v>920</v>
      </c>
      <c r="G190" s="274"/>
      <c r="H190" s="277">
        <v>0.22</v>
      </c>
      <c r="I190" s="278"/>
      <c r="J190" s="274"/>
      <c r="K190" s="274"/>
      <c r="L190" s="279"/>
      <c r="M190" s="280"/>
      <c r="N190" s="281"/>
      <c r="O190" s="281"/>
      <c r="P190" s="281"/>
      <c r="Q190" s="281"/>
      <c r="R190" s="281"/>
      <c r="S190" s="281"/>
      <c r="T190" s="28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83" t="s">
        <v>906</v>
      </c>
      <c r="AU190" s="283" t="s">
        <v>85</v>
      </c>
      <c r="AV190" s="14" t="s">
        <v>196</v>
      </c>
      <c r="AW190" s="14" t="s">
        <v>33</v>
      </c>
      <c r="AX190" s="14" t="s">
        <v>83</v>
      </c>
      <c r="AY190" s="283" t="s">
        <v>183</v>
      </c>
    </row>
    <row r="191" s="12" customFormat="1" ht="22.8" customHeight="1">
      <c r="A191" s="12"/>
      <c r="B191" s="212"/>
      <c r="C191" s="213"/>
      <c r="D191" s="214" t="s">
        <v>75</v>
      </c>
      <c r="E191" s="226" t="s">
        <v>215</v>
      </c>
      <c r="F191" s="226" t="s">
        <v>962</v>
      </c>
      <c r="G191" s="213"/>
      <c r="H191" s="213"/>
      <c r="I191" s="216"/>
      <c r="J191" s="227">
        <f>BK191</f>
        <v>0</v>
      </c>
      <c r="K191" s="213"/>
      <c r="L191" s="218"/>
      <c r="M191" s="219"/>
      <c r="N191" s="220"/>
      <c r="O191" s="220"/>
      <c r="P191" s="221">
        <f>SUM(P192:P213)</f>
        <v>0</v>
      </c>
      <c r="Q191" s="220"/>
      <c r="R191" s="221">
        <f>SUM(R192:R213)</f>
        <v>0.015563599999999999</v>
      </c>
      <c r="S191" s="220"/>
      <c r="T191" s="222">
        <f>SUM(T192:T213)</f>
        <v>42.702950000000001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3" t="s">
        <v>83</v>
      </c>
      <c r="AT191" s="224" t="s">
        <v>75</v>
      </c>
      <c r="AU191" s="224" t="s">
        <v>83</v>
      </c>
      <c r="AY191" s="223" t="s">
        <v>183</v>
      </c>
      <c r="BK191" s="225">
        <f>SUM(BK192:BK213)</f>
        <v>0</v>
      </c>
    </row>
    <row r="192" s="2" customFormat="1" ht="33" customHeight="1">
      <c r="A192" s="39"/>
      <c r="B192" s="40"/>
      <c r="C192" s="228" t="s">
        <v>255</v>
      </c>
      <c r="D192" s="228" t="s">
        <v>186</v>
      </c>
      <c r="E192" s="229" t="s">
        <v>963</v>
      </c>
      <c r="F192" s="230" t="s">
        <v>964</v>
      </c>
      <c r="G192" s="231" t="s">
        <v>469</v>
      </c>
      <c r="H192" s="232">
        <v>119.72</v>
      </c>
      <c r="I192" s="233"/>
      <c r="J192" s="234">
        <f>ROUND(I192*H192,2)</f>
        <v>0</v>
      </c>
      <c r="K192" s="230" t="s">
        <v>194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0.00012999999999999999</v>
      </c>
      <c r="R192" s="237">
        <f>Q192*H192</f>
        <v>0.015563599999999999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196</v>
      </c>
      <c r="AT192" s="239" t="s">
        <v>186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196</v>
      </c>
      <c r="BM192" s="239" t="s">
        <v>1970</v>
      </c>
    </row>
    <row r="193" s="13" customFormat="1">
      <c r="A193" s="13"/>
      <c r="B193" s="262"/>
      <c r="C193" s="263"/>
      <c r="D193" s="257" t="s">
        <v>906</v>
      </c>
      <c r="E193" s="264" t="s">
        <v>1</v>
      </c>
      <c r="F193" s="265" t="s">
        <v>1971</v>
      </c>
      <c r="G193" s="263"/>
      <c r="H193" s="266">
        <v>93.319999999999993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2" t="s">
        <v>906</v>
      </c>
      <c r="AU193" s="272" t="s">
        <v>85</v>
      </c>
      <c r="AV193" s="13" t="s">
        <v>85</v>
      </c>
      <c r="AW193" s="13" t="s">
        <v>33</v>
      </c>
      <c r="AX193" s="13" t="s">
        <v>76</v>
      </c>
      <c r="AY193" s="272" t="s">
        <v>183</v>
      </c>
    </row>
    <row r="194" s="13" customFormat="1">
      <c r="A194" s="13"/>
      <c r="B194" s="262"/>
      <c r="C194" s="263"/>
      <c r="D194" s="257" t="s">
        <v>906</v>
      </c>
      <c r="E194" s="264" t="s">
        <v>1</v>
      </c>
      <c r="F194" s="265" t="s">
        <v>967</v>
      </c>
      <c r="G194" s="263"/>
      <c r="H194" s="266">
        <v>26.399999999999999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72" t="s">
        <v>906</v>
      </c>
      <c r="AU194" s="272" t="s">
        <v>85</v>
      </c>
      <c r="AV194" s="13" t="s">
        <v>85</v>
      </c>
      <c r="AW194" s="13" t="s">
        <v>33</v>
      </c>
      <c r="AX194" s="13" t="s">
        <v>76</v>
      </c>
      <c r="AY194" s="272" t="s">
        <v>183</v>
      </c>
    </row>
    <row r="195" s="14" customFormat="1">
      <c r="A195" s="14"/>
      <c r="B195" s="273"/>
      <c r="C195" s="274"/>
      <c r="D195" s="257" t="s">
        <v>906</v>
      </c>
      <c r="E195" s="275" t="s">
        <v>1</v>
      </c>
      <c r="F195" s="276" t="s">
        <v>920</v>
      </c>
      <c r="G195" s="274"/>
      <c r="H195" s="277">
        <v>119.72</v>
      </c>
      <c r="I195" s="278"/>
      <c r="J195" s="274"/>
      <c r="K195" s="274"/>
      <c r="L195" s="279"/>
      <c r="M195" s="280"/>
      <c r="N195" s="281"/>
      <c r="O195" s="281"/>
      <c r="P195" s="281"/>
      <c r="Q195" s="281"/>
      <c r="R195" s="281"/>
      <c r="S195" s="281"/>
      <c r="T195" s="28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83" t="s">
        <v>906</v>
      </c>
      <c r="AU195" s="283" t="s">
        <v>85</v>
      </c>
      <c r="AV195" s="14" t="s">
        <v>196</v>
      </c>
      <c r="AW195" s="14" t="s">
        <v>33</v>
      </c>
      <c r="AX195" s="14" t="s">
        <v>83</v>
      </c>
      <c r="AY195" s="283" t="s">
        <v>183</v>
      </c>
    </row>
    <row r="196" s="2" customFormat="1" ht="24.15" customHeight="1">
      <c r="A196" s="39"/>
      <c r="B196" s="40"/>
      <c r="C196" s="228" t="s">
        <v>221</v>
      </c>
      <c r="D196" s="228" t="s">
        <v>186</v>
      </c>
      <c r="E196" s="229" t="s">
        <v>968</v>
      </c>
      <c r="F196" s="230" t="s">
        <v>969</v>
      </c>
      <c r="G196" s="231" t="s">
        <v>469</v>
      </c>
      <c r="H196" s="232">
        <v>80.034999999999997</v>
      </c>
      <c r="I196" s="233"/>
      <c r="J196" s="234">
        <f>ROUND(I196*H196,2)</f>
        <v>0</v>
      </c>
      <c r="K196" s="230" t="s">
        <v>194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0.26100000000000001</v>
      </c>
      <c r="T196" s="238">
        <f>S196*H196</f>
        <v>20.889135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196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196</v>
      </c>
      <c r="BM196" s="239" t="s">
        <v>1972</v>
      </c>
    </row>
    <row r="197" s="13" customFormat="1">
      <c r="A197" s="13"/>
      <c r="B197" s="262"/>
      <c r="C197" s="263"/>
      <c r="D197" s="257" t="s">
        <v>906</v>
      </c>
      <c r="E197" s="264" t="s">
        <v>1</v>
      </c>
      <c r="F197" s="265" t="s">
        <v>1973</v>
      </c>
      <c r="G197" s="263"/>
      <c r="H197" s="266">
        <v>29.532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2" t="s">
        <v>906</v>
      </c>
      <c r="AU197" s="272" t="s">
        <v>85</v>
      </c>
      <c r="AV197" s="13" t="s">
        <v>85</v>
      </c>
      <c r="AW197" s="13" t="s">
        <v>33</v>
      </c>
      <c r="AX197" s="13" t="s">
        <v>76</v>
      </c>
      <c r="AY197" s="272" t="s">
        <v>183</v>
      </c>
    </row>
    <row r="198" s="13" customFormat="1">
      <c r="A198" s="13"/>
      <c r="B198" s="262"/>
      <c r="C198" s="263"/>
      <c r="D198" s="257" t="s">
        <v>906</v>
      </c>
      <c r="E198" s="264" t="s">
        <v>1</v>
      </c>
      <c r="F198" s="265" t="s">
        <v>1974</v>
      </c>
      <c r="G198" s="263"/>
      <c r="H198" s="266">
        <v>24.396999999999998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2" t="s">
        <v>906</v>
      </c>
      <c r="AU198" s="272" t="s">
        <v>85</v>
      </c>
      <c r="AV198" s="13" t="s">
        <v>85</v>
      </c>
      <c r="AW198" s="13" t="s">
        <v>33</v>
      </c>
      <c r="AX198" s="13" t="s">
        <v>76</v>
      </c>
      <c r="AY198" s="272" t="s">
        <v>183</v>
      </c>
    </row>
    <row r="199" s="13" customFormat="1">
      <c r="A199" s="13"/>
      <c r="B199" s="262"/>
      <c r="C199" s="263"/>
      <c r="D199" s="257" t="s">
        <v>906</v>
      </c>
      <c r="E199" s="264" t="s">
        <v>1</v>
      </c>
      <c r="F199" s="265" t="s">
        <v>1975</v>
      </c>
      <c r="G199" s="263"/>
      <c r="H199" s="266">
        <v>12.634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2" t="s">
        <v>906</v>
      </c>
      <c r="AU199" s="272" t="s">
        <v>85</v>
      </c>
      <c r="AV199" s="13" t="s">
        <v>85</v>
      </c>
      <c r="AW199" s="13" t="s">
        <v>33</v>
      </c>
      <c r="AX199" s="13" t="s">
        <v>76</v>
      </c>
      <c r="AY199" s="272" t="s">
        <v>183</v>
      </c>
    </row>
    <row r="200" s="13" customFormat="1">
      <c r="A200" s="13"/>
      <c r="B200" s="262"/>
      <c r="C200" s="263"/>
      <c r="D200" s="257" t="s">
        <v>906</v>
      </c>
      <c r="E200" s="264" t="s">
        <v>1</v>
      </c>
      <c r="F200" s="265" t="s">
        <v>1976</v>
      </c>
      <c r="G200" s="263"/>
      <c r="H200" s="266">
        <v>13.472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2" t="s">
        <v>906</v>
      </c>
      <c r="AU200" s="272" t="s">
        <v>85</v>
      </c>
      <c r="AV200" s="13" t="s">
        <v>85</v>
      </c>
      <c r="AW200" s="13" t="s">
        <v>33</v>
      </c>
      <c r="AX200" s="13" t="s">
        <v>76</v>
      </c>
      <c r="AY200" s="272" t="s">
        <v>183</v>
      </c>
    </row>
    <row r="201" s="14" customFormat="1">
      <c r="A201" s="14"/>
      <c r="B201" s="273"/>
      <c r="C201" s="274"/>
      <c r="D201" s="257" t="s">
        <v>906</v>
      </c>
      <c r="E201" s="275" t="s">
        <v>1</v>
      </c>
      <c r="F201" s="276" t="s">
        <v>920</v>
      </c>
      <c r="G201" s="274"/>
      <c r="H201" s="277">
        <v>80.034999999999997</v>
      </c>
      <c r="I201" s="278"/>
      <c r="J201" s="274"/>
      <c r="K201" s="274"/>
      <c r="L201" s="279"/>
      <c r="M201" s="280"/>
      <c r="N201" s="281"/>
      <c r="O201" s="281"/>
      <c r="P201" s="281"/>
      <c r="Q201" s="281"/>
      <c r="R201" s="281"/>
      <c r="S201" s="281"/>
      <c r="T201" s="28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83" t="s">
        <v>906</v>
      </c>
      <c r="AU201" s="283" t="s">
        <v>85</v>
      </c>
      <c r="AV201" s="14" t="s">
        <v>196</v>
      </c>
      <c r="AW201" s="14" t="s">
        <v>33</v>
      </c>
      <c r="AX201" s="14" t="s">
        <v>83</v>
      </c>
      <c r="AY201" s="283" t="s">
        <v>183</v>
      </c>
    </row>
    <row r="202" s="2" customFormat="1" ht="24.15" customHeight="1">
      <c r="A202" s="39"/>
      <c r="B202" s="40"/>
      <c r="C202" s="228" t="s">
        <v>7</v>
      </c>
      <c r="D202" s="228" t="s">
        <v>186</v>
      </c>
      <c r="E202" s="229" t="s">
        <v>975</v>
      </c>
      <c r="F202" s="230" t="s">
        <v>976</v>
      </c>
      <c r="G202" s="231" t="s">
        <v>958</v>
      </c>
      <c r="H202" s="232">
        <v>1.9730000000000001</v>
      </c>
      <c r="I202" s="233"/>
      <c r="J202" s="234">
        <f>ROUND(I202*H202,2)</f>
        <v>0</v>
      </c>
      <c r="K202" s="230" t="s">
        <v>194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1.175</v>
      </c>
      <c r="T202" s="238">
        <f>S202*H202</f>
        <v>2.3182750000000003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196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196</v>
      </c>
      <c r="BM202" s="239" t="s">
        <v>1977</v>
      </c>
    </row>
    <row r="203" s="13" customFormat="1">
      <c r="A203" s="13"/>
      <c r="B203" s="262"/>
      <c r="C203" s="263"/>
      <c r="D203" s="257" t="s">
        <v>906</v>
      </c>
      <c r="E203" s="264" t="s">
        <v>1</v>
      </c>
      <c r="F203" s="265" t="s">
        <v>1978</v>
      </c>
      <c r="G203" s="263"/>
      <c r="H203" s="266">
        <v>1.9730000000000001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2" t="s">
        <v>906</v>
      </c>
      <c r="AU203" s="272" t="s">
        <v>85</v>
      </c>
      <c r="AV203" s="13" t="s">
        <v>85</v>
      </c>
      <c r="AW203" s="13" t="s">
        <v>33</v>
      </c>
      <c r="AX203" s="13" t="s">
        <v>83</v>
      </c>
      <c r="AY203" s="272" t="s">
        <v>183</v>
      </c>
    </row>
    <row r="204" s="2" customFormat="1" ht="21.75" customHeight="1">
      <c r="A204" s="39"/>
      <c r="B204" s="40"/>
      <c r="C204" s="228" t="s">
        <v>225</v>
      </c>
      <c r="D204" s="228" t="s">
        <v>186</v>
      </c>
      <c r="E204" s="229" t="s">
        <v>979</v>
      </c>
      <c r="F204" s="230" t="s">
        <v>980</v>
      </c>
      <c r="G204" s="231" t="s">
        <v>469</v>
      </c>
      <c r="H204" s="232">
        <v>91.989999999999995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196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196</v>
      </c>
      <c r="BM204" s="239" t="s">
        <v>1979</v>
      </c>
    </row>
    <row r="205" s="13" customFormat="1">
      <c r="A205" s="13"/>
      <c r="B205" s="262"/>
      <c r="C205" s="263"/>
      <c r="D205" s="257" t="s">
        <v>906</v>
      </c>
      <c r="E205" s="264" t="s">
        <v>1</v>
      </c>
      <c r="F205" s="265" t="s">
        <v>1980</v>
      </c>
      <c r="G205" s="263"/>
      <c r="H205" s="266">
        <v>91.989999999999995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2" t="s">
        <v>906</v>
      </c>
      <c r="AU205" s="272" t="s">
        <v>85</v>
      </c>
      <c r="AV205" s="13" t="s">
        <v>85</v>
      </c>
      <c r="AW205" s="13" t="s">
        <v>33</v>
      </c>
      <c r="AX205" s="13" t="s">
        <v>83</v>
      </c>
      <c r="AY205" s="272" t="s">
        <v>183</v>
      </c>
    </row>
    <row r="206" s="2" customFormat="1" ht="21.75" customHeight="1">
      <c r="A206" s="39"/>
      <c r="B206" s="40"/>
      <c r="C206" s="228" t="s">
        <v>270</v>
      </c>
      <c r="D206" s="228" t="s">
        <v>186</v>
      </c>
      <c r="E206" s="229" t="s">
        <v>983</v>
      </c>
      <c r="F206" s="230" t="s">
        <v>984</v>
      </c>
      <c r="G206" s="231" t="s">
        <v>469</v>
      </c>
      <c r="H206" s="232">
        <v>9.0619999999999994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0.075999999999999998</v>
      </c>
      <c r="T206" s="238">
        <f>S206*H206</f>
        <v>0.68871199999999999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196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196</v>
      </c>
      <c r="BM206" s="239" t="s">
        <v>1981</v>
      </c>
    </row>
    <row r="207" s="13" customFormat="1">
      <c r="A207" s="13"/>
      <c r="B207" s="262"/>
      <c r="C207" s="263"/>
      <c r="D207" s="257" t="s">
        <v>906</v>
      </c>
      <c r="E207" s="264" t="s">
        <v>1</v>
      </c>
      <c r="F207" s="265" t="s">
        <v>1982</v>
      </c>
      <c r="G207" s="263"/>
      <c r="H207" s="266">
        <v>9.0619999999999994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2" t="s">
        <v>906</v>
      </c>
      <c r="AU207" s="272" t="s">
        <v>85</v>
      </c>
      <c r="AV207" s="13" t="s">
        <v>85</v>
      </c>
      <c r="AW207" s="13" t="s">
        <v>33</v>
      </c>
      <c r="AX207" s="13" t="s">
        <v>83</v>
      </c>
      <c r="AY207" s="272" t="s">
        <v>183</v>
      </c>
    </row>
    <row r="208" s="2" customFormat="1" ht="24.15" customHeight="1">
      <c r="A208" s="39"/>
      <c r="B208" s="40"/>
      <c r="C208" s="228" t="s">
        <v>228</v>
      </c>
      <c r="D208" s="228" t="s">
        <v>186</v>
      </c>
      <c r="E208" s="229" t="s">
        <v>987</v>
      </c>
      <c r="F208" s="230" t="s">
        <v>988</v>
      </c>
      <c r="G208" s="231" t="s">
        <v>469</v>
      </c>
      <c r="H208" s="232">
        <v>276.57100000000003</v>
      </c>
      <c r="I208" s="233"/>
      <c r="J208" s="234">
        <f>ROUND(I208*H208,2)</f>
        <v>0</v>
      </c>
      <c r="K208" s="230" t="s">
        <v>194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</v>
      </c>
      <c r="R208" s="237">
        <f>Q208*H208</f>
        <v>0</v>
      </c>
      <c r="S208" s="237">
        <v>0.068000000000000005</v>
      </c>
      <c r="T208" s="238">
        <f>S208*H208</f>
        <v>18.806828000000003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196</v>
      </c>
      <c r="AT208" s="239" t="s">
        <v>186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196</v>
      </c>
      <c r="BM208" s="239" t="s">
        <v>1983</v>
      </c>
    </row>
    <row r="209" s="13" customFormat="1">
      <c r="A209" s="13"/>
      <c r="B209" s="262"/>
      <c r="C209" s="263"/>
      <c r="D209" s="257" t="s">
        <v>906</v>
      </c>
      <c r="E209" s="264" t="s">
        <v>1</v>
      </c>
      <c r="F209" s="265" t="s">
        <v>1984</v>
      </c>
      <c r="G209" s="263"/>
      <c r="H209" s="266">
        <v>43.570999999999998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2" t="s">
        <v>906</v>
      </c>
      <c r="AU209" s="272" t="s">
        <v>85</v>
      </c>
      <c r="AV209" s="13" t="s">
        <v>85</v>
      </c>
      <c r="AW209" s="13" t="s">
        <v>33</v>
      </c>
      <c r="AX209" s="13" t="s">
        <v>76</v>
      </c>
      <c r="AY209" s="272" t="s">
        <v>183</v>
      </c>
    </row>
    <row r="210" s="13" customFormat="1">
      <c r="A210" s="13"/>
      <c r="B210" s="262"/>
      <c r="C210" s="263"/>
      <c r="D210" s="257" t="s">
        <v>906</v>
      </c>
      <c r="E210" s="264" t="s">
        <v>1</v>
      </c>
      <c r="F210" s="265" t="s">
        <v>1985</v>
      </c>
      <c r="G210" s="263"/>
      <c r="H210" s="266">
        <v>98.519999999999996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2" t="s">
        <v>906</v>
      </c>
      <c r="AU210" s="272" t="s">
        <v>85</v>
      </c>
      <c r="AV210" s="13" t="s">
        <v>85</v>
      </c>
      <c r="AW210" s="13" t="s">
        <v>33</v>
      </c>
      <c r="AX210" s="13" t="s">
        <v>76</v>
      </c>
      <c r="AY210" s="272" t="s">
        <v>183</v>
      </c>
    </row>
    <row r="211" s="13" customFormat="1">
      <c r="A211" s="13"/>
      <c r="B211" s="262"/>
      <c r="C211" s="263"/>
      <c r="D211" s="257" t="s">
        <v>906</v>
      </c>
      <c r="E211" s="264" t="s">
        <v>1</v>
      </c>
      <c r="F211" s="265" t="s">
        <v>1986</v>
      </c>
      <c r="G211" s="263"/>
      <c r="H211" s="266">
        <v>67.200000000000003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2" t="s">
        <v>906</v>
      </c>
      <c r="AU211" s="272" t="s">
        <v>85</v>
      </c>
      <c r="AV211" s="13" t="s">
        <v>85</v>
      </c>
      <c r="AW211" s="13" t="s">
        <v>33</v>
      </c>
      <c r="AX211" s="13" t="s">
        <v>76</v>
      </c>
      <c r="AY211" s="272" t="s">
        <v>183</v>
      </c>
    </row>
    <row r="212" s="13" customFormat="1">
      <c r="A212" s="13"/>
      <c r="B212" s="262"/>
      <c r="C212" s="263"/>
      <c r="D212" s="257" t="s">
        <v>906</v>
      </c>
      <c r="E212" s="264" t="s">
        <v>1</v>
      </c>
      <c r="F212" s="265" t="s">
        <v>1987</v>
      </c>
      <c r="G212" s="263"/>
      <c r="H212" s="266">
        <v>67.280000000000001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72" t="s">
        <v>906</v>
      </c>
      <c r="AU212" s="272" t="s">
        <v>85</v>
      </c>
      <c r="AV212" s="13" t="s">
        <v>85</v>
      </c>
      <c r="AW212" s="13" t="s">
        <v>33</v>
      </c>
      <c r="AX212" s="13" t="s">
        <v>76</v>
      </c>
      <c r="AY212" s="272" t="s">
        <v>183</v>
      </c>
    </row>
    <row r="213" s="14" customFormat="1">
      <c r="A213" s="14"/>
      <c r="B213" s="273"/>
      <c r="C213" s="274"/>
      <c r="D213" s="257" t="s">
        <v>906</v>
      </c>
      <c r="E213" s="275" t="s">
        <v>1</v>
      </c>
      <c r="F213" s="276" t="s">
        <v>920</v>
      </c>
      <c r="G213" s="274"/>
      <c r="H213" s="277">
        <v>276.57100000000003</v>
      </c>
      <c r="I213" s="278"/>
      <c r="J213" s="274"/>
      <c r="K213" s="274"/>
      <c r="L213" s="279"/>
      <c r="M213" s="280"/>
      <c r="N213" s="281"/>
      <c r="O213" s="281"/>
      <c r="P213" s="281"/>
      <c r="Q213" s="281"/>
      <c r="R213" s="281"/>
      <c r="S213" s="281"/>
      <c r="T213" s="28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83" t="s">
        <v>906</v>
      </c>
      <c r="AU213" s="283" t="s">
        <v>85</v>
      </c>
      <c r="AV213" s="14" t="s">
        <v>196</v>
      </c>
      <c r="AW213" s="14" t="s">
        <v>33</v>
      </c>
      <c r="AX213" s="14" t="s">
        <v>83</v>
      </c>
      <c r="AY213" s="283" t="s">
        <v>183</v>
      </c>
    </row>
    <row r="214" s="12" customFormat="1" ht="22.8" customHeight="1">
      <c r="A214" s="12"/>
      <c r="B214" s="212"/>
      <c r="C214" s="213"/>
      <c r="D214" s="214" t="s">
        <v>75</v>
      </c>
      <c r="E214" s="226" t="s">
        <v>994</v>
      </c>
      <c r="F214" s="226" t="s">
        <v>995</v>
      </c>
      <c r="G214" s="213"/>
      <c r="H214" s="213"/>
      <c r="I214" s="216"/>
      <c r="J214" s="227">
        <f>BK214</f>
        <v>0</v>
      </c>
      <c r="K214" s="213"/>
      <c r="L214" s="218"/>
      <c r="M214" s="219"/>
      <c r="N214" s="220"/>
      <c r="O214" s="220"/>
      <c r="P214" s="221">
        <f>SUM(P215:P219)</f>
        <v>0</v>
      </c>
      <c r="Q214" s="220"/>
      <c r="R214" s="221">
        <f>SUM(R215:R219)</f>
        <v>0</v>
      </c>
      <c r="S214" s="220"/>
      <c r="T214" s="222">
        <f>SUM(T215:T219)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3" t="s">
        <v>83</v>
      </c>
      <c r="AT214" s="224" t="s">
        <v>75</v>
      </c>
      <c r="AU214" s="224" t="s">
        <v>83</v>
      </c>
      <c r="AY214" s="223" t="s">
        <v>183</v>
      </c>
      <c r="BK214" s="225">
        <f>SUM(BK215:BK219)</f>
        <v>0</v>
      </c>
    </row>
    <row r="215" s="2" customFormat="1" ht="24.15" customHeight="1">
      <c r="A215" s="39"/>
      <c r="B215" s="40"/>
      <c r="C215" s="228" t="s">
        <v>277</v>
      </c>
      <c r="D215" s="228" t="s">
        <v>186</v>
      </c>
      <c r="E215" s="229" t="s">
        <v>996</v>
      </c>
      <c r="F215" s="230" t="s">
        <v>997</v>
      </c>
      <c r="G215" s="231" t="s">
        <v>350</v>
      </c>
      <c r="H215" s="232">
        <v>47.195999999999998</v>
      </c>
      <c r="I215" s="233"/>
      <c r="J215" s="234">
        <f>ROUND(I215*H215,2)</f>
        <v>0</v>
      </c>
      <c r="K215" s="230" t="s">
        <v>194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196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196</v>
      </c>
      <c r="BM215" s="239" t="s">
        <v>1988</v>
      </c>
    </row>
    <row r="216" s="2" customFormat="1" ht="24.15" customHeight="1">
      <c r="A216" s="39"/>
      <c r="B216" s="40"/>
      <c r="C216" s="228" t="s">
        <v>233</v>
      </c>
      <c r="D216" s="228" t="s">
        <v>186</v>
      </c>
      <c r="E216" s="229" t="s">
        <v>999</v>
      </c>
      <c r="F216" s="230" t="s">
        <v>1000</v>
      </c>
      <c r="G216" s="231" t="s">
        <v>350</v>
      </c>
      <c r="H216" s="232">
        <v>47.195999999999998</v>
      </c>
      <c r="I216" s="233"/>
      <c r="J216" s="234">
        <f>ROUND(I216*H216,2)</f>
        <v>0</v>
      </c>
      <c r="K216" s="230" t="s">
        <v>194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196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196</v>
      </c>
      <c r="BM216" s="239" t="s">
        <v>1989</v>
      </c>
    </row>
    <row r="217" s="2" customFormat="1" ht="24.15" customHeight="1">
      <c r="A217" s="39"/>
      <c r="B217" s="40"/>
      <c r="C217" s="228" t="s">
        <v>284</v>
      </c>
      <c r="D217" s="228" t="s">
        <v>186</v>
      </c>
      <c r="E217" s="229" t="s">
        <v>1002</v>
      </c>
      <c r="F217" s="230" t="s">
        <v>1003</v>
      </c>
      <c r="G217" s="231" t="s">
        <v>350</v>
      </c>
      <c r="H217" s="232">
        <v>660.74400000000003</v>
      </c>
      <c r="I217" s="233"/>
      <c r="J217" s="234">
        <f>ROUND(I217*H217,2)</f>
        <v>0</v>
      </c>
      <c r="K217" s="230" t="s">
        <v>194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196</v>
      </c>
      <c r="AT217" s="239" t="s">
        <v>186</v>
      </c>
      <c r="AU217" s="239" t="s">
        <v>85</v>
      </c>
      <c r="AY217" s="18" t="s">
        <v>183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196</v>
      </c>
      <c r="BM217" s="239" t="s">
        <v>1990</v>
      </c>
    </row>
    <row r="218" s="13" customFormat="1">
      <c r="A218" s="13"/>
      <c r="B218" s="262"/>
      <c r="C218" s="263"/>
      <c r="D218" s="257" t="s">
        <v>906</v>
      </c>
      <c r="E218" s="263"/>
      <c r="F218" s="265" t="s">
        <v>1991</v>
      </c>
      <c r="G218" s="263"/>
      <c r="H218" s="266">
        <v>660.74400000000003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2" t="s">
        <v>906</v>
      </c>
      <c r="AU218" s="272" t="s">
        <v>85</v>
      </c>
      <c r="AV218" s="13" t="s">
        <v>85</v>
      </c>
      <c r="AW218" s="13" t="s">
        <v>4</v>
      </c>
      <c r="AX218" s="13" t="s">
        <v>83</v>
      </c>
      <c r="AY218" s="272" t="s">
        <v>183</v>
      </c>
    </row>
    <row r="219" s="2" customFormat="1" ht="44.25" customHeight="1">
      <c r="A219" s="39"/>
      <c r="B219" s="40"/>
      <c r="C219" s="228" t="s">
        <v>239</v>
      </c>
      <c r="D219" s="228" t="s">
        <v>186</v>
      </c>
      <c r="E219" s="229" t="s">
        <v>1006</v>
      </c>
      <c r="F219" s="230" t="s">
        <v>1007</v>
      </c>
      <c r="G219" s="231" t="s">
        <v>350</v>
      </c>
      <c r="H219" s="232">
        <v>47.195999999999998</v>
      </c>
      <c r="I219" s="233"/>
      <c r="J219" s="234">
        <f>ROUND(I219*H219,2)</f>
        <v>0</v>
      </c>
      <c r="K219" s="230" t="s">
        <v>194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196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196</v>
      </c>
      <c r="BM219" s="239" t="s">
        <v>1992</v>
      </c>
    </row>
    <row r="220" s="12" customFormat="1" ht="22.8" customHeight="1">
      <c r="A220" s="12"/>
      <c r="B220" s="212"/>
      <c r="C220" s="213"/>
      <c r="D220" s="214" t="s">
        <v>75</v>
      </c>
      <c r="E220" s="226" t="s">
        <v>1009</v>
      </c>
      <c r="F220" s="226" t="s">
        <v>1010</v>
      </c>
      <c r="G220" s="213"/>
      <c r="H220" s="213"/>
      <c r="I220" s="216"/>
      <c r="J220" s="227">
        <f>BK220</f>
        <v>0</v>
      </c>
      <c r="K220" s="213"/>
      <c r="L220" s="218"/>
      <c r="M220" s="219"/>
      <c r="N220" s="220"/>
      <c r="O220" s="220"/>
      <c r="P220" s="221">
        <f>P221</f>
        <v>0</v>
      </c>
      <c r="Q220" s="220"/>
      <c r="R220" s="221">
        <f>R221</f>
        <v>0</v>
      </c>
      <c r="S220" s="220"/>
      <c r="T220" s="222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3" t="s">
        <v>83</v>
      </c>
      <c r="AT220" s="224" t="s">
        <v>75</v>
      </c>
      <c r="AU220" s="224" t="s">
        <v>83</v>
      </c>
      <c r="AY220" s="223" t="s">
        <v>183</v>
      </c>
      <c r="BK220" s="225">
        <f>BK221</f>
        <v>0</v>
      </c>
    </row>
    <row r="221" s="2" customFormat="1" ht="24.15" customHeight="1">
      <c r="A221" s="39"/>
      <c r="B221" s="40"/>
      <c r="C221" s="228" t="s">
        <v>291</v>
      </c>
      <c r="D221" s="228" t="s">
        <v>186</v>
      </c>
      <c r="E221" s="229" t="s">
        <v>1011</v>
      </c>
      <c r="F221" s="230" t="s">
        <v>1012</v>
      </c>
      <c r="G221" s="231" t="s">
        <v>350</v>
      </c>
      <c r="H221" s="232">
        <v>15.408</v>
      </c>
      <c r="I221" s="233"/>
      <c r="J221" s="234">
        <f>ROUND(I221*H221,2)</f>
        <v>0</v>
      </c>
      <c r="K221" s="230" t="s">
        <v>194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196</v>
      </c>
      <c r="AT221" s="239" t="s">
        <v>186</v>
      </c>
      <c r="AU221" s="239" t="s">
        <v>85</v>
      </c>
      <c r="AY221" s="18" t="s">
        <v>183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196</v>
      </c>
      <c r="BM221" s="239" t="s">
        <v>1993</v>
      </c>
    </row>
    <row r="222" s="12" customFormat="1" ht="25.92" customHeight="1">
      <c r="A222" s="12"/>
      <c r="B222" s="212"/>
      <c r="C222" s="213"/>
      <c r="D222" s="214" t="s">
        <v>75</v>
      </c>
      <c r="E222" s="215" t="s">
        <v>181</v>
      </c>
      <c r="F222" s="215" t="s">
        <v>182</v>
      </c>
      <c r="G222" s="213"/>
      <c r="H222" s="213"/>
      <c r="I222" s="216"/>
      <c r="J222" s="217">
        <f>BK222</f>
        <v>0</v>
      </c>
      <c r="K222" s="213"/>
      <c r="L222" s="218"/>
      <c r="M222" s="219"/>
      <c r="N222" s="220"/>
      <c r="O222" s="220"/>
      <c r="P222" s="221">
        <f>P223+P230+P245+P286+P293+P333+P372+P388</f>
        <v>0</v>
      </c>
      <c r="Q222" s="220"/>
      <c r="R222" s="221">
        <f>R223+R230+R245+R286+R293+R333+R372+R388</f>
        <v>11.539469209999997</v>
      </c>
      <c r="S222" s="220"/>
      <c r="T222" s="222">
        <f>T223+T230+T245+T286+T293+T333+T372+T388</f>
        <v>4.4926874799999998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3" t="s">
        <v>85</v>
      </c>
      <c r="AT222" s="224" t="s">
        <v>75</v>
      </c>
      <c r="AU222" s="224" t="s">
        <v>76</v>
      </c>
      <c r="AY222" s="223" t="s">
        <v>183</v>
      </c>
      <c r="BK222" s="225">
        <f>BK223+BK230+BK245+BK286+BK293+BK333+BK372+BK388</f>
        <v>0</v>
      </c>
    </row>
    <row r="223" s="12" customFormat="1" ht="22.8" customHeight="1">
      <c r="A223" s="12"/>
      <c r="B223" s="212"/>
      <c r="C223" s="213"/>
      <c r="D223" s="214" t="s">
        <v>75</v>
      </c>
      <c r="E223" s="226" t="s">
        <v>1014</v>
      </c>
      <c r="F223" s="226" t="s">
        <v>1015</v>
      </c>
      <c r="G223" s="213"/>
      <c r="H223" s="213"/>
      <c r="I223" s="216"/>
      <c r="J223" s="227">
        <f>BK223</f>
        <v>0</v>
      </c>
      <c r="K223" s="213"/>
      <c r="L223" s="218"/>
      <c r="M223" s="219"/>
      <c r="N223" s="220"/>
      <c r="O223" s="220"/>
      <c r="P223" s="221">
        <f>SUM(P224:P229)</f>
        <v>0</v>
      </c>
      <c r="Q223" s="220"/>
      <c r="R223" s="221">
        <f>SUM(R224:R229)</f>
        <v>0.001</v>
      </c>
      <c r="S223" s="220"/>
      <c r="T223" s="222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3" t="s">
        <v>85</v>
      </c>
      <c r="AT223" s="224" t="s">
        <v>75</v>
      </c>
      <c r="AU223" s="224" t="s">
        <v>83</v>
      </c>
      <c r="AY223" s="223" t="s">
        <v>183</v>
      </c>
      <c r="BK223" s="225">
        <f>SUM(BK224:BK229)</f>
        <v>0</v>
      </c>
    </row>
    <row r="224" s="2" customFormat="1" ht="24.15" customHeight="1">
      <c r="A224" s="39"/>
      <c r="B224" s="40"/>
      <c r="C224" s="228" t="s">
        <v>244</v>
      </c>
      <c r="D224" s="228" t="s">
        <v>186</v>
      </c>
      <c r="E224" s="229" t="s">
        <v>1016</v>
      </c>
      <c r="F224" s="230" t="s">
        <v>1017</v>
      </c>
      <c r="G224" s="231" t="s">
        <v>469</v>
      </c>
      <c r="H224" s="232">
        <v>1.536</v>
      </c>
      <c r="I224" s="233"/>
      <c r="J224" s="234">
        <f>ROUND(I224*H224,2)</f>
        <v>0</v>
      </c>
      <c r="K224" s="230" t="s">
        <v>194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190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1994</v>
      </c>
    </row>
    <row r="225" s="13" customFormat="1">
      <c r="A225" s="13"/>
      <c r="B225" s="262"/>
      <c r="C225" s="263"/>
      <c r="D225" s="257" t="s">
        <v>906</v>
      </c>
      <c r="E225" s="264" t="s">
        <v>1</v>
      </c>
      <c r="F225" s="265" t="s">
        <v>1995</v>
      </c>
      <c r="G225" s="263"/>
      <c r="H225" s="266">
        <v>1.536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72" t="s">
        <v>906</v>
      </c>
      <c r="AU225" s="272" t="s">
        <v>85</v>
      </c>
      <c r="AV225" s="13" t="s">
        <v>85</v>
      </c>
      <c r="AW225" s="13" t="s">
        <v>33</v>
      </c>
      <c r="AX225" s="13" t="s">
        <v>83</v>
      </c>
      <c r="AY225" s="272" t="s">
        <v>183</v>
      </c>
    </row>
    <row r="226" s="2" customFormat="1" ht="16.5" customHeight="1">
      <c r="A226" s="39"/>
      <c r="B226" s="40"/>
      <c r="C226" s="241" t="s">
        <v>298</v>
      </c>
      <c r="D226" s="241" t="s">
        <v>191</v>
      </c>
      <c r="E226" s="242" t="s">
        <v>1020</v>
      </c>
      <c r="F226" s="243" t="s">
        <v>1021</v>
      </c>
      <c r="G226" s="244" t="s">
        <v>350</v>
      </c>
      <c r="H226" s="245">
        <v>0.001</v>
      </c>
      <c r="I226" s="246"/>
      <c r="J226" s="247">
        <f>ROUND(I226*H226,2)</f>
        <v>0</v>
      </c>
      <c r="K226" s="243" t="s">
        <v>194</v>
      </c>
      <c r="L226" s="248"/>
      <c r="M226" s="249" t="s">
        <v>1</v>
      </c>
      <c r="N226" s="250" t="s">
        <v>41</v>
      </c>
      <c r="O226" s="92"/>
      <c r="P226" s="237">
        <f>O226*H226</f>
        <v>0</v>
      </c>
      <c r="Q226" s="237">
        <v>1</v>
      </c>
      <c r="R226" s="237">
        <f>Q226*H226</f>
        <v>0.001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195</v>
      </c>
      <c r="AT226" s="239" t="s">
        <v>191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1996</v>
      </c>
    </row>
    <row r="227" s="2" customFormat="1">
      <c r="A227" s="39"/>
      <c r="B227" s="40"/>
      <c r="C227" s="41"/>
      <c r="D227" s="257" t="s">
        <v>561</v>
      </c>
      <c r="E227" s="41"/>
      <c r="F227" s="258" t="s">
        <v>1023</v>
      </c>
      <c r="G227" s="41"/>
      <c r="H227" s="41"/>
      <c r="I227" s="259"/>
      <c r="J227" s="41"/>
      <c r="K227" s="41"/>
      <c r="L227" s="45"/>
      <c r="M227" s="260"/>
      <c r="N227" s="261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561</v>
      </c>
      <c r="AU227" s="18" t="s">
        <v>85</v>
      </c>
    </row>
    <row r="228" s="13" customFormat="1">
      <c r="A228" s="13"/>
      <c r="B228" s="262"/>
      <c r="C228" s="263"/>
      <c r="D228" s="257" t="s">
        <v>906</v>
      </c>
      <c r="E228" s="263"/>
      <c r="F228" s="265" t="s">
        <v>1997</v>
      </c>
      <c r="G228" s="263"/>
      <c r="H228" s="266">
        <v>0.001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2" t="s">
        <v>906</v>
      </c>
      <c r="AU228" s="272" t="s">
        <v>85</v>
      </c>
      <c r="AV228" s="13" t="s">
        <v>85</v>
      </c>
      <c r="AW228" s="13" t="s">
        <v>4</v>
      </c>
      <c r="AX228" s="13" t="s">
        <v>83</v>
      </c>
      <c r="AY228" s="272" t="s">
        <v>183</v>
      </c>
    </row>
    <row r="229" s="2" customFormat="1" ht="24.15" customHeight="1">
      <c r="A229" s="39"/>
      <c r="B229" s="40"/>
      <c r="C229" s="228" t="s">
        <v>195</v>
      </c>
      <c r="D229" s="228" t="s">
        <v>186</v>
      </c>
      <c r="E229" s="229" t="s">
        <v>1025</v>
      </c>
      <c r="F229" s="230" t="s">
        <v>1026</v>
      </c>
      <c r="G229" s="231" t="s">
        <v>350</v>
      </c>
      <c r="H229" s="232">
        <v>0.001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1998</v>
      </c>
    </row>
    <row r="230" s="12" customFormat="1" ht="22.8" customHeight="1">
      <c r="A230" s="12"/>
      <c r="B230" s="212"/>
      <c r="C230" s="213"/>
      <c r="D230" s="214" t="s">
        <v>75</v>
      </c>
      <c r="E230" s="226" t="s">
        <v>464</v>
      </c>
      <c r="F230" s="226" t="s">
        <v>465</v>
      </c>
      <c r="G230" s="213"/>
      <c r="H230" s="213"/>
      <c r="I230" s="216"/>
      <c r="J230" s="227">
        <f>BK230</f>
        <v>0</v>
      </c>
      <c r="K230" s="213"/>
      <c r="L230" s="218"/>
      <c r="M230" s="219"/>
      <c r="N230" s="220"/>
      <c r="O230" s="220"/>
      <c r="P230" s="221">
        <f>SUM(P231:P244)</f>
        <v>0</v>
      </c>
      <c r="Q230" s="220"/>
      <c r="R230" s="221">
        <f>SUM(R231:R244)</f>
        <v>1.3256919499999997</v>
      </c>
      <c r="S230" s="220"/>
      <c r="T230" s="222">
        <f>SUM(T231:T244)</f>
        <v>0.26734999999999998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3" t="s">
        <v>85</v>
      </c>
      <c r="AT230" s="224" t="s">
        <v>75</v>
      </c>
      <c r="AU230" s="224" t="s">
        <v>83</v>
      </c>
      <c r="AY230" s="223" t="s">
        <v>183</v>
      </c>
      <c r="BK230" s="225">
        <f>SUM(BK231:BK244)</f>
        <v>0</v>
      </c>
    </row>
    <row r="231" s="2" customFormat="1" ht="37.8" customHeight="1">
      <c r="A231" s="39"/>
      <c r="B231" s="40"/>
      <c r="C231" s="228" t="s">
        <v>305</v>
      </c>
      <c r="D231" s="228" t="s">
        <v>186</v>
      </c>
      <c r="E231" s="229" t="s">
        <v>1028</v>
      </c>
      <c r="F231" s="230" t="s">
        <v>1029</v>
      </c>
      <c r="G231" s="231" t="s">
        <v>469</v>
      </c>
      <c r="H231" s="232">
        <v>26.266999999999999</v>
      </c>
      <c r="I231" s="233"/>
      <c r="J231" s="234">
        <f>ROUND(I231*H231,2)</f>
        <v>0</v>
      </c>
      <c r="K231" s="230" t="s">
        <v>194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0.049849999999999998</v>
      </c>
      <c r="R231" s="237">
        <f>Q231*H231</f>
        <v>1.3094099499999998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190</v>
      </c>
      <c r="AT231" s="239" t="s">
        <v>186</v>
      </c>
      <c r="AU231" s="239" t="s">
        <v>85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190</v>
      </c>
      <c r="BM231" s="239" t="s">
        <v>1999</v>
      </c>
    </row>
    <row r="232" s="13" customFormat="1">
      <c r="A232" s="13"/>
      <c r="B232" s="262"/>
      <c r="C232" s="263"/>
      <c r="D232" s="257" t="s">
        <v>906</v>
      </c>
      <c r="E232" s="264" t="s">
        <v>1</v>
      </c>
      <c r="F232" s="265" t="s">
        <v>2000</v>
      </c>
      <c r="G232" s="263"/>
      <c r="H232" s="266">
        <v>12.583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2" t="s">
        <v>906</v>
      </c>
      <c r="AU232" s="272" t="s">
        <v>85</v>
      </c>
      <c r="AV232" s="13" t="s">
        <v>85</v>
      </c>
      <c r="AW232" s="13" t="s">
        <v>33</v>
      </c>
      <c r="AX232" s="13" t="s">
        <v>76</v>
      </c>
      <c r="AY232" s="272" t="s">
        <v>183</v>
      </c>
    </row>
    <row r="233" s="13" customFormat="1">
      <c r="A233" s="13"/>
      <c r="B233" s="262"/>
      <c r="C233" s="263"/>
      <c r="D233" s="257" t="s">
        <v>906</v>
      </c>
      <c r="E233" s="264" t="s">
        <v>1</v>
      </c>
      <c r="F233" s="265" t="s">
        <v>2001</v>
      </c>
      <c r="G233" s="263"/>
      <c r="H233" s="266">
        <v>6.6260000000000003</v>
      </c>
      <c r="I233" s="267"/>
      <c r="J233" s="263"/>
      <c r="K233" s="263"/>
      <c r="L233" s="268"/>
      <c r="M233" s="269"/>
      <c r="N233" s="270"/>
      <c r="O233" s="270"/>
      <c r="P233" s="270"/>
      <c r="Q233" s="270"/>
      <c r="R233" s="270"/>
      <c r="S233" s="270"/>
      <c r="T233" s="27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2" t="s">
        <v>906</v>
      </c>
      <c r="AU233" s="272" t="s">
        <v>85</v>
      </c>
      <c r="AV233" s="13" t="s">
        <v>85</v>
      </c>
      <c r="AW233" s="13" t="s">
        <v>33</v>
      </c>
      <c r="AX233" s="13" t="s">
        <v>76</v>
      </c>
      <c r="AY233" s="272" t="s">
        <v>183</v>
      </c>
    </row>
    <row r="234" s="13" customFormat="1">
      <c r="A234" s="13"/>
      <c r="B234" s="262"/>
      <c r="C234" s="263"/>
      <c r="D234" s="257" t="s">
        <v>906</v>
      </c>
      <c r="E234" s="264" t="s">
        <v>1</v>
      </c>
      <c r="F234" s="265" t="s">
        <v>1033</v>
      </c>
      <c r="G234" s="263"/>
      <c r="H234" s="266">
        <v>7.0579999999999998</v>
      </c>
      <c r="I234" s="267"/>
      <c r="J234" s="263"/>
      <c r="K234" s="263"/>
      <c r="L234" s="268"/>
      <c r="M234" s="269"/>
      <c r="N234" s="270"/>
      <c r="O234" s="270"/>
      <c r="P234" s="270"/>
      <c r="Q234" s="270"/>
      <c r="R234" s="270"/>
      <c r="S234" s="270"/>
      <c r="T234" s="27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72" t="s">
        <v>906</v>
      </c>
      <c r="AU234" s="272" t="s">
        <v>85</v>
      </c>
      <c r="AV234" s="13" t="s">
        <v>85</v>
      </c>
      <c r="AW234" s="13" t="s">
        <v>33</v>
      </c>
      <c r="AX234" s="13" t="s">
        <v>76</v>
      </c>
      <c r="AY234" s="272" t="s">
        <v>183</v>
      </c>
    </row>
    <row r="235" s="14" customFormat="1">
      <c r="A235" s="14"/>
      <c r="B235" s="273"/>
      <c r="C235" s="274"/>
      <c r="D235" s="257" t="s">
        <v>906</v>
      </c>
      <c r="E235" s="275" t="s">
        <v>1</v>
      </c>
      <c r="F235" s="276" t="s">
        <v>920</v>
      </c>
      <c r="G235" s="274"/>
      <c r="H235" s="277">
        <v>26.266999999999999</v>
      </c>
      <c r="I235" s="278"/>
      <c r="J235" s="274"/>
      <c r="K235" s="274"/>
      <c r="L235" s="279"/>
      <c r="M235" s="280"/>
      <c r="N235" s="281"/>
      <c r="O235" s="281"/>
      <c r="P235" s="281"/>
      <c r="Q235" s="281"/>
      <c r="R235" s="281"/>
      <c r="S235" s="281"/>
      <c r="T235" s="28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83" t="s">
        <v>906</v>
      </c>
      <c r="AU235" s="283" t="s">
        <v>85</v>
      </c>
      <c r="AV235" s="14" t="s">
        <v>196</v>
      </c>
      <c r="AW235" s="14" t="s">
        <v>33</v>
      </c>
      <c r="AX235" s="14" t="s">
        <v>83</v>
      </c>
      <c r="AY235" s="283" t="s">
        <v>183</v>
      </c>
    </row>
    <row r="236" s="2" customFormat="1" ht="21.75" customHeight="1">
      <c r="A236" s="39"/>
      <c r="B236" s="40"/>
      <c r="C236" s="228" t="s">
        <v>251</v>
      </c>
      <c r="D236" s="228" t="s">
        <v>186</v>
      </c>
      <c r="E236" s="229" t="s">
        <v>1034</v>
      </c>
      <c r="F236" s="230" t="s">
        <v>1035</v>
      </c>
      <c r="G236" s="231" t="s">
        <v>189</v>
      </c>
      <c r="H236" s="232">
        <v>1.28</v>
      </c>
      <c r="I236" s="233"/>
      <c r="J236" s="234">
        <f>ROUND(I236*H236,2)</f>
        <v>0</v>
      </c>
      <c r="K236" s="230" t="s">
        <v>194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0.0051500000000000001</v>
      </c>
      <c r="R236" s="237">
        <f>Q236*H236</f>
        <v>0.0065920000000000006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190</v>
      </c>
      <c r="AT236" s="239" t="s">
        <v>186</v>
      </c>
      <c r="AU236" s="239" t="s">
        <v>85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190</v>
      </c>
      <c r="BM236" s="239" t="s">
        <v>2002</v>
      </c>
    </row>
    <row r="237" s="13" customFormat="1">
      <c r="A237" s="13"/>
      <c r="B237" s="262"/>
      <c r="C237" s="263"/>
      <c r="D237" s="257" t="s">
        <v>906</v>
      </c>
      <c r="E237" s="264" t="s">
        <v>1</v>
      </c>
      <c r="F237" s="265" t="s">
        <v>1037</v>
      </c>
      <c r="G237" s="263"/>
      <c r="H237" s="266">
        <v>1.28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2" t="s">
        <v>906</v>
      </c>
      <c r="AU237" s="272" t="s">
        <v>85</v>
      </c>
      <c r="AV237" s="13" t="s">
        <v>85</v>
      </c>
      <c r="AW237" s="13" t="s">
        <v>33</v>
      </c>
      <c r="AX237" s="13" t="s">
        <v>83</v>
      </c>
      <c r="AY237" s="272" t="s">
        <v>183</v>
      </c>
    </row>
    <row r="238" s="2" customFormat="1" ht="33" customHeight="1">
      <c r="A238" s="39"/>
      <c r="B238" s="40"/>
      <c r="C238" s="228" t="s">
        <v>312</v>
      </c>
      <c r="D238" s="228" t="s">
        <v>186</v>
      </c>
      <c r="E238" s="229" t="s">
        <v>1038</v>
      </c>
      <c r="F238" s="230" t="s">
        <v>1039</v>
      </c>
      <c r="G238" s="231" t="s">
        <v>247</v>
      </c>
      <c r="H238" s="232">
        <v>3</v>
      </c>
      <c r="I238" s="233"/>
      <c r="J238" s="234">
        <f>ROUND(I238*H238,2)</f>
        <v>0</v>
      </c>
      <c r="K238" s="230" t="s">
        <v>194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3.0000000000000001E-05</v>
      </c>
      <c r="R238" s="237">
        <f>Q238*H238</f>
        <v>9.0000000000000006E-05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190</v>
      </c>
      <c r="AT238" s="239" t="s">
        <v>186</v>
      </c>
      <c r="AU238" s="239" t="s">
        <v>85</v>
      </c>
      <c r="AY238" s="18" t="s">
        <v>183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190</v>
      </c>
      <c r="BM238" s="239" t="s">
        <v>2003</v>
      </c>
    </row>
    <row r="239" s="13" customFormat="1">
      <c r="A239" s="13"/>
      <c r="B239" s="262"/>
      <c r="C239" s="263"/>
      <c r="D239" s="257" t="s">
        <v>906</v>
      </c>
      <c r="E239" s="264" t="s">
        <v>1</v>
      </c>
      <c r="F239" s="265" t="s">
        <v>1041</v>
      </c>
      <c r="G239" s="263"/>
      <c r="H239" s="266">
        <v>3</v>
      </c>
      <c r="I239" s="267"/>
      <c r="J239" s="263"/>
      <c r="K239" s="263"/>
      <c r="L239" s="268"/>
      <c r="M239" s="269"/>
      <c r="N239" s="270"/>
      <c r="O239" s="270"/>
      <c r="P239" s="270"/>
      <c r="Q239" s="270"/>
      <c r="R239" s="270"/>
      <c r="S239" s="270"/>
      <c r="T239" s="27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2" t="s">
        <v>906</v>
      </c>
      <c r="AU239" s="272" t="s">
        <v>85</v>
      </c>
      <c r="AV239" s="13" t="s">
        <v>85</v>
      </c>
      <c r="AW239" s="13" t="s">
        <v>33</v>
      </c>
      <c r="AX239" s="13" t="s">
        <v>83</v>
      </c>
      <c r="AY239" s="272" t="s">
        <v>183</v>
      </c>
    </row>
    <row r="240" s="2" customFormat="1" ht="24.15" customHeight="1">
      <c r="A240" s="39"/>
      <c r="B240" s="40"/>
      <c r="C240" s="241" t="s">
        <v>254</v>
      </c>
      <c r="D240" s="241" t="s">
        <v>191</v>
      </c>
      <c r="E240" s="242" t="s">
        <v>1042</v>
      </c>
      <c r="F240" s="243" t="s">
        <v>1043</v>
      </c>
      <c r="G240" s="244" t="s">
        <v>247</v>
      </c>
      <c r="H240" s="245">
        <v>3</v>
      </c>
      <c r="I240" s="246"/>
      <c r="J240" s="247">
        <f>ROUND(I240*H240,2)</f>
        <v>0</v>
      </c>
      <c r="K240" s="243" t="s">
        <v>194</v>
      </c>
      <c r="L240" s="248"/>
      <c r="M240" s="249" t="s">
        <v>1</v>
      </c>
      <c r="N240" s="250" t="s">
        <v>41</v>
      </c>
      <c r="O240" s="92"/>
      <c r="P240" s="237">
        <f>O240*H240</f>
        <v>0</v>
      </c>
      <c r="Q240" s="237">
        <v>0.0032000000000000002</v>
      </c>
      <c r="R240" s="237">
        <f>Q240*H240</f>
        <v>0.0096000000000000009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195</v>
      </c>
      <c r="AT240" s="239" t="s">
        <v>191</v>
      </c>
      <c r="AU240" s="239" t="s">
        <v>85</v>
      </c>
      <c r="AY240" s="18" t="s">
        <v>183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190</v>
      </c>
      <c r="BM240" s="239" t="s">
        <v>2004</v>
      </c>
    </row>
    <row r="241" s="2" customFormat="1" ht="16.5" customHeight="1">
      <c r="A241" s="39"/>
      <c r="B241" s="40"/>
      <c r="C241" s="228" t="s">
        <v>319</v>
      </c>
      <c r="D241" s="228" t="s">
        <v>186</v>
      </c>
      <c r="E241" s="229" t="s">
        <v>1045</v>
      </c>
      <c r="F241" s="230" t="s">
        <v>1046</v>
      </c>
      <c r="G241" s="231" t="s">
        <v>469</v>
      </c>
      <c r="H241" s="232">
        <v>6.6600000000000001</v>
      </c>
      <c r="I241" s="233"/>
      <c r="J241" s="234">
        <f>ROUND(I241*H241,2)</f>
        <v>0</v>
      </c>
      <c r="K241" s="230" t="s">
        <v>194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0.0275</v>
      </c>
      <c r="T241" s="238">
        <f>S241*H241</f>
        <v>0.18315000000000001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190</v>
      </c>
      <c r="AT241" s="239" t="s">
        <v>186</v>
      </c>
      <c r="AU241" s="239" t="s">
        <v>85</v>
      </c>
      <c r="AY241" s="18" t="s">
        <v>183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190</v>
      </c>
      <c r="BM241" s="239" t="s">
        <v>2005</v>
      </c>
    </row>
    <row r="242" s="13" customFormat="1">
      <c r="A242" s="13"/>
      <c r="B242" s="262"/>
      <c r="C242" s="263"/>
      <c r="D242" s="257" t="s">
        <v>906</v>
      </c>
      <c r="E242" s="264" t="s">
        <v>1</v>
      </c>
      <c r="F242" s="265" t="s">
        <v>2006</v>
      </c>
      <c r="G242" s="263"/>
      <c r="H242" s="266">
        <v>6.6600000000000001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72" t="s">
        <v>906</v>
      </c>
      <c r="AU242" s="272" t="s">
        <v>85</v>
      </c>
      <c r="AV242" s="13" t="s">
        <v>85</v>
      </c>
      <c r="AW242" s="13" t="s">
        <v>33</v>
      </c>
      <c r="AX242" s="13" t="s">
        <v>83</v>
      </c>
      <c r="AY242" s="272" t="s">
        <v>183</v>
      </c>
    </row>
    <row r="243" s="2" customFormat="1" ht="16.5" customHeight="1">
      <c r="A243" s="39"/>
      <c r="B243" s="40"/>
      <c r="C243" s="228" t="s">
        <v>258</v>
      </c>
      <c r="D243" s="228" t="s">
        <v>186</v>
      </c>
      <c r="E243" s="229" t="s">
        <v>1049</v>
      </c>
      <c r="F243" s="230" t="s">
        <v>1050</v>
      </c>
      <c r="G243" s="231" t="s">
        <v>247</v>
      </c>
      <c r="H243" s="232">
        <v>2</v>
      </c>
      <c r="I243" s="233"/>
      <c r="J243" s="234">
        <f>ROUND(I243*H243,2)</f>
        <v>0</v>
      </c>
      <c r="K243" s="230" t="s">
        <v>194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</v>
      </c>
      <c r="R243" s="237">
        <f>Q243*H243</f>
        <v>0</v>
      </c>
      <c r="S243" s="237">
        <v>0.042099999999999999</v>
      </c>
      <c r="T243" s="238">
        <f>S243*H243</f>
        <v>0.084199999999999997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190</v>
      </c>
      <c r="AT243" s="239" t="s">
        <v>186</v>
      </c>
      <c r="AU243" s="239" t="s">
        <v>85</v>
      </c>
      <c r="AY243" s="18" t="s">
        <v>183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190</v>
      </c>
      <c r="BM243" s="239" t="s">
        <v>2007</v>
      </c>
    </row>
    <row r="244" s="2" customFormat="1" ht="24.15" customHeight="1">
      <c r="A244" s="39"/>
      <c r="B244" s="40"/>
      <c r="C244" s="228" t="s">
        <v>326</v>
      </c>
      <c r="D244" s="228" t="s">
        <v>186</v>
      </c>
      <c r="E244" s="229" t="s">
        <v>1052</v>
      </c>
      <c r="F244" s="230" t="s">
        <v>1053</v>
      </c>
      <c r="G244" s="231" t="s">
        <v>350</v>
      </c>
      <c r="H244" s="232">
        <v>1.3260000000000001</v>
      </c>
      <c r="I244" s="233"/>
      <c r="J244" s="234">
        <f>ROUND(I244*H244,2)</f>
        <v>0</v>
      </c>
      <c r="K244" s="230" t="s">
        <v>194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190</v>
      </c>
      <c r="AT244" s="239" t="s">
        <v>186</v>
      </c>
      <c r="AU244" s="239" t="s">
        <v>85</v>
      </c>
      <c r="AY244" s="18" t="s">
        <v>183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190</v>
      </c>
      <c r="BM244" s="239" t="s">
        <v>2008</v>
      </c>
    </row>
    <row r="245" s="12" customFormat="1" ht="22.8" customHeight="1">
      <c r="A245" s="12"/>
      <c r="B245" s="212"/>
      <c r="C245" s="213"/>
      <c r="D245" s="214" t="s">
        <v>75</v>
      </c>
      <c r="E245" s="226" t="s">
        <v>1055</v>
      </c>
      <c r="F245" s="226" t="s">
        <v>1056</v>
      </c>
      <c r="G245" s="213"/>
      <c r="H245" s="213"/>
      <c r="I245" s="216"/>
      <c r="J245" s="227">
        <f>BK245</f>
        <v>0</v>
      </c>
      <c r="K245" s="213"/>
      <c r="L245" s="218"/>
      <c r="M245" s="219"/>
      <c r="N245" s="220"/>
      <c r="O245" s="220"/>
      <c r="P245" s="221">
        <f>SUM(P246:P285)</f>
        <v>0</v>
      </c>
      <c r="Q245" s="220"/>
      <c r="R245" s="221">
        <f>SUM(R246:R285)</f>
        <v>0.83277999999999996</v>
      </c>
      <c r="S245" s="220"/>
      <c r="T245" s="222">
        <f>SUM(T246:T285)</f>
        <v>0.76908208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3" t="s">
        <v>85</v>
      </c>
      <c r="AT245" s="224" t="s">
        <v>75</v>
      </c>
      <c r="AU245" s="224" t="s">
        <v>83</v>
      </c>
      <c r="AY245" s="223" t="s">
        <v>183</v>
      </c>
      <c r="BK245" s="225">
        <f>SUM(BK246:BK285)</f>
        <v>0</v>
      </c>
    </row>
    <row r="246" s="2" customFormat="1" ht="16.5" customHeight="1">
      <c r="A246" s="39"/>
      <c r="B246" s="40"/>
      <c r="C246" s="228" t="s">
        <v>261</v>
      </c>
      <c r="D246" s="228" t="s">
        <v>186</v>
      </c>
      <c r="E246" s="229" t="s">
        <v>1057</v>
      </c>
      <c r="F246" s="230" t="s">
        <v>1058</v>
      </c>
      <c r="G246" s="231" t="s">
        <v>247</v>
      </c>
      <c r="H246" s="232">
        <v>13</v>
      </c>
      <c r="I246" s="233"/>
      <c r="J246" s="234">
        <f>ROUND(I246*H246,2)</f>
        <v>0</v>
      </c>
      <c r="K246" s="230" t="s">
        <v>194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</v>
      </c>
      <c r="R246" s="237">
        <f>Q246*H246</f>
        <v>0</v>
      </c>
      <c r="S246" s="237">
        <v>0.001</v>
      </c>
      <c r="T246" s="238">
        <f>S246*H246</f>
        <v>0.013000000000000001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190</v>
      </c>
      <c r="AT246" s="239" t="s">
        <v>186</v>
      </c>
      <c r="AU246" s="239" t="s">
        <v>85</v>
      </c>
      <c r="AY246" s="18" t="s">
        <v>183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190</v>
      </c>
      <c r="BM246" s="239" t="s">
        <v>2009</v>
      </c>
    </row>
    <row r="247" s="13" customFormat="1">
      <c r="A247" s="13"/>
      <c r="B247" s="262"/>
      <c r="C247" s="263"/>
      <c r="D247" s="257" t="s">
        <v>906</v>
      </c>
      <c r="E247" s="264" t="s">
        <v>1</v>
      </c>
      <c r="F247" s="265" t="s">
        <v>2010</v>
      </c>
      <c r="G247" s="263"/>
      <c r="H247" s="266">
        <v>4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2" t="s">
        <v>906</v>
      </c>
      <c r="AU247" s="272" t="s">
        <v>85</v>
      </c>
      <c r="AV247" s="13" t="s">
        <v>85</v>
      </c>
      <c r="AW247" s="13" t="s">
        <v>33</v>
      </c>
      <c r="AX247" s="13" t="s">
        <v>76</v>
      </c>
      <c r="AY247" s="272" t="s">
        <v>183</v>
      </c>
    </row>
    <row r="248" s="13" customFormat="1">
      <c r="A248" s="13"/>
      <c r="B248" s="262"/>
      <c r="C248" s="263"/>
      <c r="D248" s="257" t="s">
        <v>906</v>
      </c>
      <c r="E248" s="264" t="s">
        <v>1</v>
      </c>
      <c r="F248" s="265" t="s">
        <v>1061</v>
      </c>
      <c r="G248" s="263"/>
      <c r="H248" s="266">
        <v>3</v>
      </c>
      <c r="I248" s="267"/>
      <c r="J248" s="263"/>
      <c r="K248" s="263"/>
      <c r="L248" s="268"/>
      <c r="M248" s="269"/>
      <c r="N248" s="270"/>
      <c r="O248" s="270"/>
      <c r="P248" s="270"/>
      <c r="Q248" s="270"/>
      <c r="R248" s="270"/>
      <c r="S248" s="270"/>
      <c r="T248" s="27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2" t="s">
        <v>906</v>
      </c>
      <c r="AU248" s="272" t="s">
        <v>85</v>
      </c>
      <c r="AV248" s="13" t="s">
        <v>85</v>
      </c>
      <c r="AW248" s="13" t="s">
        <v>33</v>
      </c>
      <c r="AX248" s="13" t="s">
        <v>76</v>
      </c>
      <c r="AY248" s="272" t="s">
        <v>183</v>
      </c>
    </row>
    <row r="249" s="13" customFormat="1">
      <c r="A249" s="13"/>
      <c r="B249" s="262"/>
      <c r="C249" s="263"/>
      <c r="D249" s="257" t="s">
        <v>906</v>
      </c>
      <c r="E249" s="264" t="s">
        <v>1</v>
      </c>
      <c r="F249" s="265" t="s">
        <v>1062</v>
      </c>
      <c r="G249" s="263"/>
      <c r="H249" s="266">
        <v>3</v>
      </c>
      <c r="I249" s="267"/>
      <c r="J249" s="263"/>
      <c r="K249" s="263"/>
      <c r="L249" s="268"/>
      <c r="M249" s="269"/>
      <c r="N249" s="270"/>
      <c r="O249" s="270"/>
      <c r="P249" s="270"/>
      <c r="Q249" s="270"/>
      <c r="R249" s="270"/>
      <c r="S249" s="270"/>
      <c r="T249" s="27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2" t="s">
        <v>906</v>
      </c>
      <c r="AU249" s="272" t="s">
        <v>85</v>
      </c>
      <c r="AV249" s="13" t="s">
        <v>85</v>
      </c>
      <c r="AW249" s="13" t="s">
        <v>33</v>
      </c>
      <c r="AX249" s="13" t="s">
        <v>76</v>
      </c>
      <c r="AY249" s="272" t="s">
        <v>183</v>
      </c>
    </row>
    <row r="250" s="13" customFormat="1">
      <c r="A250" s="13"/>
      <c r="B250" s="262"/>
      <c r="C250" s="263"/>
      <c r="D250" s="257" t="s">
        <v>906</v>
      </c>
      <c r="E250" s="264" t="s">
        <v>1</v>
      </c>
      <c r="F250" s="265" t="s">
        <v>1063</v>
      </c>
      <c r="G250" s="263"/>
      <c r="H250" s="266">
        <v>3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72" t="s">
        <v>906</v>
      </c>
      <c r="AU250" s="272" t="s">
        <v>85</v>
      </c>
      <c r="AV250" s="13" t="s">
        <v>85</v>
      </c>
      <c r="AW250" s="13" t="s">
        <v>33</v>
      </c>
      <c r="AX250" s="13" t="s">
        <v>76</v>
      </c>
      <c r="AY250" s="272" t="s">
        <v>183</v>
      </c>
    </row>
    <row r="251" s="14" customFormat="1">
      <c r="A251" s="14"/>
      <c r="B251" s="273"/>
      <c r="C251" s="274"/>
      <c r="D251" s="257" t="s">
        <v>906</v>
      </c>
      <c r="E251" s="275" t="s">
        <v>1</v>
      </c>
      <c r="F251" s="276" t="s">
        <v>920</v>
      </c>
      <c r="G251" s="274"/>
      <c r="H251" s="277">
        <v>13</v>
      </c>
      <c r="I251" s="278"/>
      <c r="J251" s="274"/>
      <c r="K251" s="274"/>
      <c r="L251" s="279"/>
      <c r="M251" s="280"/>
      <c r="N251" s="281"/>
      <c r="O251" s="281"/>
      <c r="P251" s="281"/>
      <c r="Q251" s="281"/>
      <c r="R251" s="281"/>
      <c r="S251" s="281"/>
      <c r="T251" s="28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83" t="s">
        <v>906</v>
      </c>
      <c r="AU251" s="283" t="s">
        <v>85</v>
      </c>
      <c r="AV251" s="14" t="s">
        <v>196</v>
      </c>
      <c r="AW251" s="14" t="s">
        <v>33</v>
      </c>
      <c r="AX251" s="14" t="s">
        <v>83</v>
      </c>
      <c r="AY251" s="283" t="s">
        <v>183</v>
      </c>
    </row>
    <row r="252" s="2" customFormat="1" ht="24.15" customHeight="1">
      <c r="A252" s="39"/>
      <c r="B252" s="40"/>
      <c r="C252" s="228" t="s">
        <v>333</v>
      </c>
      <c r="D252" s="228" t="s">
        <v>186</v>
      </c>
      <c r="E252" s="229" t="s">
        <v>1064</v>
      </c>
      <c r="F252" s="230" t="s">
        <v>1065</v>
      </c>
      <c r="G252" s="231" t="s">
        <v>247</v>
      </c>
      <c r="H252" s="232">
        <v>13</v>
      </c>
      <c r="I252" s="233"/>
      <c r="J252" s="234">
        <f>ROUND(I252*H252,2)</f>
        <v>0</v>
      </c>
      <c r="K252" s="230" t="s">
        <v>194</v>
      </c>
      <c r="L252" s="45"/>
      <c r="M252" s="235" t="s">
        <v>1</v>
      </c>
      <c r="N252" s="236" t="s">
        <v>41</v>
      </c>
      <c r="O252" s="92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190</v>
      </c>
      <c r="AT252" s="239" t="s">
        <v>186</v>
      </c>
      <c r="AU252" s="239" t="s">
        <v>85</v>
      </c>
      <c r="AY252" s="18" t="s">
        <v>183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190</v>
      </c>
      <c r="BM252" s="239" t="s">
        <v>2011</v>
      </c>
    </row>
    <row r="253" s="13" customFormat="1">
      <c r="A253" s="13"/>
      <c r="B253" s="262"/>
      <c r="C253" s="263"/>
      <c r="D253" s="257" t="s">
        <v>906</v>
      </c>
      <c r="E253" s="264" t="s">
        <v>1</v>
      </c>
      <c r="F253" s="265" t="s">
        <v>2012</v>
      </c>
      <c r="G253" s="263"/>
      <c r="H253" s="266">
        <v>5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2" t="s">
        <v>906</v>
      </c>
      <c r="AU253" s="272" t="s">
        <v>85</v>
      </c>
      <c r="AV253" s="13" t="s">
        <v>85</v>
      </c>
      <c r="AW253" s="13" t="s">
        <v>33</v>
      </c>
      <c r="AX253" s="13" t="s">
        <v>76</v>
      </c>
      <c r="AY253" s="272" t="s">
        <v>183</v>
      </c>
    </row>
    <row r="254" s="13" customFormat="1">
      <c r="A254" s="13"/>
      <c r="B254" s="262"/>
      <c r="C254" s="263"/>
      <c r="D254" s="257" t="s">
        <v>906</v>
      </c>
      <c r="E254" s="264" t="s">
        <v>1</v>
      </c>
      <c r="F254" s="265" t="s">
        <v>2013</v>
      </c>
      <c r="G254" s="263"/>
      <c r="H254" s="266">
        <v>8</v>
      </c>
      <c r="I254" s="267"/>
      <c r="J254" s="263"/>
      <c r="K254" s="263"/>
      <c r="L254" s="268"/>
      <c r="M254" s="269"/>
      <c r="N254" s="270"/>
      <c r="O254" s="270"/>
      <c r="P254" s="270"/>
      <c r="Q254" s="270"/>
      <c r="R254" s="270"/>
      <c r="S254" s="270"/>
      <c r="T254" s="27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72" t="s">
        <v>906</v>
      </c>
      <c r="AU254" s="272" t="s">
        <v>85</v>
      </c>
      <c r="AV254" s="13" t="s">
        <v>85</v>
      </c>
      <c r="AW254" s="13" t="s">
        <v>33</v>
      </c>
      <c r="AX254" s="13" t="s">
        <v>76</v>
      </c>
      <c r="AY254" s="272" t="s">
        <v>183</v>
      </c>
    </row>
    <row r="255" s="14" customFormat="1">
      <c r="A255" s="14"/>
      <c r="B255" s="273"/>
      <c r="C255" s="274"/>
      <c r="D255" s="257" t="s">
        <v>906</v>
      </c>
      <c r="E255" s="275" t="s">
        <v>1</v>
      </c>
      <c r="F255" s="276" t="s">
        <v>920</v>
      </c>
      <c r="G255" s="274"/>
      <c r="H255" s="277">
        <v>13</v>
      </c>
      <c r="I255" s="278"/>
      <c r="J255" s="274"/>
      <c r="K255" s="274"/>
      <c r="L255" s="279"/>
      <c r="M255" s="280"/>
      <c r="N255" s="281"/>
      <c r="O255" s="281"/>
      <c r="P255" s="281"/>
      <c r="Q255" s="281"/>
      <c r="R255" s="281"/>
      <c r="S255" s="281"/>
      <c r="T255" s="28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83" t="s">
        <v>906</v>
      </c>
      <c r="AU255" s="283" t="s">
        <v>85</v>
      </c>
      <c r="AV255" s="14" t="s">
        <v>196</v>
      </c>
      <c r="AW255" s="14" t="s">
        <v>33</v>
      </c>
      <c r="AX255" s="14" t="s">
        <v>83</v>
      </c>
      <c r="AY255" s="283" t="s">
        <v>183</v>
      </c>
    </row>
    <row r="256" s="2" customFormat="1" ht="24.15" customHeight="1">
      <c r="A256" s="39"/>
      <c r="B256" s="40"/>
      <c r="C256" s="241" t="s">
        <v>266</v>
      </c>
      <c r="D256" s="241" t="s">
        <v>191</v>
      </c>
      <c r="E256" s="242" t="s">
        <v>1069</v>
      </c>
      <c r="F256" s="243" t="s">
        <v>1070</v>
      </c>
      <c r="G256" s="244" t="s">
        <v>247</v>
      </c>
      <c r="H256" s="245">
        <v>5</v>
      </c>
      <c r="I256" s="246"/>
      <c r="J256" s="247">
        <f>ROUND(I256*H256,2)</f>
        <v>0</v>
      </c>
      <c r="K256" s="243" t="s">
        <v>194</v>
      </c>
      <c r="L256" s="248"/>
      <c r="M256" s="249" t="s">
        <v>1</v>
      </c>
      <c r="N256" s="250" t="s">
        <v>41</v>
      </c>
      <c r="O256" s="92"/>
      <c r="P256" s="237">
        <f>O256*H256</f>
        <v>0</v>
      </c>
      <c r="Q256" s="237">
        <v>0.0195</v>
      </c>
      <c r="R256" s="237">
        <f>Q256*H256</f>
        <v>0.097500000000000003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195</v>
      </c>
      <c r="AT256" s="239" t="s">
        <v>191</v>
      </c>
      <c r="AU256" s="239" t="s">
        <v>85</v>
      </c>
      <c r="AY256" s="18" t="s">
        <v>183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190</v>
      </c>
      <c r="BM256" s="239" t="s">
        <v>2014</v>
      </c>
    </row>
    <row r="257" s="2" customFormat="1" ht="24.15" customHeight="1">
      <c r="A257" s="39"/>
      <c r="B257" s="40"/>
      <c r="C257" s="241" t="s">
        <v>340</v>
      </c>
      <c r="D257" s="241" t="s">
        <v>191</v>
      </c>
      <c r="E257" s="242" t="s">
        <v>1072</v>
      </c>
      <c r="F257" s="243" t="s">
        <v>1073</v>
      </c>
      <c r="G257" s="244" t="s">
        <v>247</v>
      </c>
      <c r="H257" s="245">
        <v>8</v>
      </c>
      <c r="I257" s="246"/>
      <c r="J257" s="247">
        <f>ROUND(I257*H257,2)</f>
        <v>0</v>
      </c>
      <c r="K257" s="243" t="s">
        <v>194</v>
      </c>
      <c r="L257" s="248"/>
      <c r="M257" s="249" t="s">
        <v>1</v>
      </c>
      <c r="N257" s="250" t="s">
        <v>41</v>
      </c>
      <c r="O257" s="92"/>
      <c r="P257" s="237">
        <f>O257*H257</f>
        <v>0</v>
      </c>
      <c r="Q257" s="237">
        <v>0.016</v>
      </c>
      <c r="R257" s="237">
        <f>Q257*H257</f>
        <v>0.128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195</v>
      </c>
      <c r="AT257" s="239" t="s">
        <v>191</v>
      </c>
      <c r="AU257" s="239" t="s">
        <v>85</v>
      </c>
      <c r="AY257" s="18" t="s">
        <v>183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190</v>
      </c>
      <c r="BM257" s="239" t="s">
        <v>2015</v>
      </c>
    </row>
    <row r="258" s="2" customFormat="1" ht="16.5" customHeight="1">
      <c r="A258" s="39"/>
      <c r="B258" s="40"/>
      <c r="C258" s="241" t="s">
        <v>269</v>
      </c>
      <c r="D258" s="241" t="s">
        <v>191</v>
      </c>
      <c r="E258" s="242" t="s">
        <v>1075</v>
      </c>
      <c r="F258" s="243" t="s">
        <v>1076</v>
      </c>
      <c r="G258" s="244" t="s">
        <v>247</v>
      </c>
      <c r="H258" s="245">
        <v>13</v>
      </c>
      <c r="I258" s="246"/>
      <c r="J258" s="247">
        <f>ROUND(I258*H258,2)</f>
        <v>0</v>
      </c>
      <c r="K258" s="243" t="s">
        <v>194</v>
      </c>
      <c r="L258" s="248"/>
      <c r="M258" s="249" t="s">
        <v>1</v>
      </c>
      <c r="N258" s="250" t="s">
        <v>41</v>
      </c>
      <c r="O258" s="92"/>
      <c r="P258" s="237">
        <f>O258*H258</f>
        <v>0</v>
      </c>
      <c r="Q258" s="237">
        <v>0.0022000000000000001</v>
      </c>
      <c r="R258" s="237">
        <f>Q258*H258</f>
        <v>0.0286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195</v>
      </c>
      <c r="AT258" s="239" t="s">
        <v>191</v>
      </c>
      <c r="AU258" s="239" t="s">
        <v>85</v>
      </c>
      <c r="AY258" s="18" t="s">
        <v>183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190</v>
      </c>
      <c r="BM258" s="239" t="s">
        <v>2016</v>
      </c>
    </row>
    <row r="259" s="2" customFormat="1" ht="16.5" customHeight="1">
      <c r="A259" s="39"/>
      <c r="B259" s="40"/>
      <c r="C259" s="241" t="s">
        <v>347</v>
      </c>
      <c r="D259" s="241" t="s">
        <v>191</v>
      </c>
      <c r="E259" s="242" t="s">
        <v>1078</v>
      </c>
      <c r="F259" s="243" t="s">
        <v>1079</v>
      </c>
      <c r="G259" s="244" t="s">
        <v>247</v>
      </c>
      <c r="H259" s="245">
        <v>5</v>
      </c>
      <c r="I259" s="246"/>
      <c r="J259" s="247">
        <f>ROUND(I259*H259,2)</f>
        <v>0</v>
      </c>
      <c r="K259" s="243" t="s">
        <v>1080</v>
      </c>
      <c r="L259" s="248"/>
      <c r="M259" s="249" t="s">
        <v>1</v>
      </c>
      <c r="N259" s="250" t="s">
        <v>41</v>
      </c>
      <c r="O259" s="92"/>
      <c r="P259" s="237">
        <f>O259*H259</f>
        <v>0</v>
      </c>
      <c r="Q259" s="237">
        <v>0.00014999999999999999</v>
      </c>
      <c r="R259" s="237">
        <f>Q259*H259</f>
        <v>0.00074999999999999991</v>
      </c>
      <c r="S259" s="237">
        <v>0</v>
      </c>
      <c r="T259" s="23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9" t="s">
        <v>195</v>
      </c>
      <c r="AT259" s="239" t="s">
        <v>191</v>
      </c>
      <c r="AU259" s="239" t="s">
        <v>85</v>
      </c>
      <c r="AY259" s="18" t="s">
        <v>183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8" t="s">
        <v>83</v>
      </c>
      <c r="BK259" s="240">
        <f>ROUND(I259*H259,2)</f>
        <v>0</v>
      </c>
      <c r="BL259" s="18" t="s">
        <v>190</v>
      </c>
      <c r="BM259" s="239" t="s">
        <v>2017</v>
      </c>
    </row>
    <row r="260" s="2" customFormat="1" ht="16.5" customHeight="1">
      <c r="A260" s="39"/>
      <c r="B260" s="40"/>
      <c r="C260" s="241" t="s">
        <v>273</v>
      </c>
      <c r="D260" s="241" t="s">
        <v>191</v>
      </c>
      <c r="E260" s="242" t="s">
        <v>1082</v>
      </c>
      <c r="F260" s="243" t="s">
        <v>1083</v>
      </c>
      <c r="G260" s="244" t="s">
        <v>247</v>
      </c>
      <c r="H260" s="245">
        <v>8</v>
      </c>
      <c r="I260" s="246"/>
      <c r="J260" s="247">
        <f>ROUND(I260*H260,2)</f>
        <v>0</v>
      </c>
      <c r="K260" s="243" t="s">
        <v>1080</v>
      </c>
      <c r="L260" s="248"/>
      <c r="M260" s="249" t="s">
        <v>1</v>
      </c>
      <c r="N260" s="250" t="s">
        <v>41</v>
      </c>
      <c r="O260" s="92"/>
      <c r="P260" s="237">
        <f>O260*H260</f>
        <v>0</v>
      </c>
      <c r="Q260" s="237">
        <v>0.00014999999999999999</v>
      </c>
      <c r="R260" s="237">
        <f>Q260*H260</f>
        <v>0.0011999999999999999</v>
      </c>
      <c r="S260" s="237">
        <v>0</v>
      </c>
      <c r="T260" s="238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9" t="s">
        <v>195</v>
      </c>
      <c r="AT260" s="239" t="s">
        <v>191</v>
      </c>
      <c r="AU260" s="239" t="s">
        <v>85</v>
      </c>
      <c r="AY260" s="18" t="s">
        <v>183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8" t="s">
        <v>83</v>
      </c>
      <c r="BK260" s="240">
        <f>ROUND(I260*H260,2)</f>
        <v>0</v>
      </c>
      <c r="BL260" s="18" t="s">
        <v>190</v>
      </c>
      <c r="BM260" s="239" t="s">
        <v>2018</v>
      </c>
    </row>
    <row r="261" s="2" customFormat="1" ht="24.15" customHeight="1">
      <c r="A261" s="39"/>
      <c r="B261" s="40"/>
      <c r="C261" s="228" t="s">
        <v>357</v>
      </c>
      <c r="D261" s="228" t="s">
        <v>186</v>
      </c>
      <c r="E261" s="229" t="s">
        <v>1085</v>
      </c>
      <c r="F261" s="230" t="s">
        <v>1086</v>
      </c>
      <c r="G261" s="231" t="s">
        <v>247</v>
      </c>
      <c r="H261" s="232">
        <v>11</v>
      </c>
      <c r="I261" s="233"/>
      <c r="J261" s="234">
        <f>ROUND(I261*H261,2)</f>
        <v>0</v>
      </c>
      <c r="K261" s="230" t="s">
        <v>194</v>
      </c>
      <c r="L261" s="45"/>
      <c r="M261" s="235" t="s">
        <v>1</v>
      </c>
      <c r="N261" s="236" t="s">
        <v>41</v>
      </c>
      <c r="O261" s="92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190</v>
      </c>
      <c r="AT261" s="239" t="s">
        <v>186</v>
      </c>
      <c r="AU261" s="239" t="s">
        <v>85</v>
      </c>
      <c r="AY261" s="18" t="s">
        <v>183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190</v>
      </c>
      <c r="BM261" s="239" t="s">
        <v>2019</v>
      </c>
    </row>
    <row r="262" s="13" customFormat="1">
      <c r="A262" s="13"/>
      <c r="B262" s="262"/>
      <c r="C262" s="263"/>
      <c r="D262" s="257" t="s">
        <v>906</v>
      </c>
      <c r="E262" s="264" t="s">
        <v>1</v>
      </c>
      <c r="F262" s="265" t="s">
        <v>1088</v>
      </c>
      <c r="G262" s="263"/>
      <c r="H262" s="266">
        <v>11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2" t="s">
        <v>906</v>
      </c>
      <c r="AU262" s="272" t="s">
        <v>85</v>
      </c>
      <c r="AV262" s="13" t="s">
        <v>85</v>
      </c>
      <c r="AW262" s="13" t="s">
        <v>33</v>
      </c>
      <c r="AX262" s="13" t="s">
        <v>83</v>
      </c>
      <c r="AY262" s="272" t="s">
        <v>183</v>
      </c>
    </row>
    <row r="263" s="2" customFormat="1" ht="24.15" customHeight="1">
      <c r="A263" s="39"/>
      <c r="B263" s="40"/>
      <c r="C263" s="241" t="s">
        <v>276</v>
      </c>
      <c r="D263" s="241" t="s">
        <v>191</v>
      </c>
      <c r="E263" s="242" t="s">
        <v>1069</v>
      </c>
      <c r="F263" s="243" t="s">
        <v>1070</v>
      </c>
      <c r="G263" s="244" t="s">
        <v>247</v>
      </c>
      <c r="H263" s="245">
        <v>11</v>
      </c>
      <c r="I263" s="246"/>
      <c r="J263" s="247">
        <f>ROUND(I263*H263,2)</f>
        <v>0</v>
      </c>
      <c r="K263" s="243" t="s">
        <v>194</v>
      </c>
      <c r="L263" s="248"/>
      <c r="M263" s="249" t="s">
        <v>1</v>
      </c>
      <c r="N263" s="250" t="s">
        <v>41</v>
      </c>
      <c r="O263" s="92"/>
      <c r="P263" s="237">
        <f>O263*H263</f>
        <v>0</v>
      </c>
      <c r="Q263" s="237">
        <v>0.0195</v>
      </c>
      <c r="R263" s="237">
        <f>Q263*H263</f>
        <v>0.2145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195</v>
      </c>
      <c r="AT263" s="239" t="s">
        <v>191</v>
      </c>
      <c r="AU263" s="239" t="s">
        <v>85</v>
      </c>
      <c r="AY263" s="18" t="s">
        <v>183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190</v>
      </c>
      <c r="BM263" s="239" t="s">
        <v>2020</v>
      </c>
    </row>
    <row r="264" s="2" customFormat="1" ht="16.5" customHeight="1">
      <c r="A264" s="39"/>
      <c r="B264" s="40"/>
      <c r="C264" s="241" t="s">
        <v>364</v>
      </c>
      <c r="D264" s="241" t="s">
        <v>191</v>
      </c>
      <c r="E264" s="242" t="s">
        <v>1090</v>
      </c>
      <c r="F264" s="243" t="s">
        <v>1091</v>
      </c>
      <c r="G264" s="244" t="s">
        <v>247</v>
      </c>
      <c r="H264" s="245">
        <v>11</v>
      </c>
      <c r="I264" s="246"/>
      <c r="J264" s="247">
        <f>ROUND(I264*H264,2)</f>
        <v>0</v>
      </c>
      <c r="K264" s="243" t="s">
        <v>194</v>
      </c>
      <c r="L264" s="248"/>
      <c r="M264" s="249" t="s">
        <v>1</v>
      </c>
      <c r="N264" s="250" t="s">
        <v>41</v>
      </c>
      <c r="O264" s="92"/>
      <c r="P264" s="237">
        <f>O264*H264</f>
        <v>0</v>
      </c>
      <c r="Q264" s="237">
        <v>0.0022000000000000001</v>
      </c>
      <c r="R264" s="237">
        <f>Q264*H264</f>
        <v>0.024200000000000003</v>
      </c>
      <c r="S264" s="237">
        <v>0</v>
      </c>
      <c r="T264" s="23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195</v>
      </c>
      <c r="AT264" s="239" t="s">
        <v>191</v>
      </c>
      <c r="AU264" s="239" t="s">
        <v>85</v>
      </c>
      <c r="AY264" s="18" t="s">
        <v>183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190</v>
      </c>
      <c r="BM264" s="239" t="s">
        <v>2021</v>
      </c>
    </row>
    <row r="265" s="2" customFormat="1" ht="24.15" customHeight="1">
      <c r="A265" s="39"/>
      <c r="B265" s="40"/>
      <c r="C265" s="228" t="s">
        <v>280</v>
      </c>
      <c r="D265" s="228" t="s">
        <v>186</v>
      </c>
      <c r="E265" s="229" t="s">
        <v>1093</v>
      </c>
      <c r="F265" s="230" t="s">
        <v>1094</v>
      </c>
      <c r="G265" s="231" t="s">
        <v>247</v>
      </c>
      <c r="H265" s="232">
        <v>11</v>
      </c>
      <c r="I265" s="233"/>
      <c r="J265" s="234">
        <f>ROUND(I265*H265,2)</f>
        <v>0</v>
      </c>
      <c r="K265" s="230" t="s">
        <v>194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</v>
      </c>
      <c r="R265" s="237">
        <f>Q265*H265</f>
        <v>0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190</v>
      </c>
      <c r="AT265" s="239" t="s">
        <v>186</v>
      </c>
      <c r="AU265" s="239" t="s">
        <v>85</v>
      </c>
      <c r="AY265" s="18" t="s">
        <v>183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190</v>
      </c>
      <c r="BM265" s="239" t="s">
        <v>2022</v>
      </c>
    </row>
    <row r="266" s="13" customFormat="1">
      <c r="A266" s="13"/>
      <c r="B266" s="262"/>
      <c r="C266" s="263"/>
      <c r="D266" s="257" t="s">
        <v>906</v>
      </c>
      <c r="E266" s="264" t="s">
        <v>1</v>
      </c>
      <c r="F266" s="265" t="s">
        <v>1096</v>
      </c>
      <c r="G266" s="263"/>
      <c r="H266" s="266">
        <v>11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2" t="s">
        <v>906</v>
      </c>
      <c r="AU266" s="272" t="s">
        <v>85</v>
      </c>
      <c r="AV266" s="13" t="s">
        <v>85</v>
      </c>
      <c r="AW266" s="13" t="s">
        <v>33</v>
      </c>
      <c r="AX266" s="13" t="s">
        <v>83</v>
      </c>
      <c r="AY266" s="272" t="s">
        <v>183</v>
      </c>
    </row>
    <row r="267" s="2" customFormat="1" ht="16.5" customHeight="1">
      <c r="A267" s="39"/>
      <c r="B267" s="40"/>
      <c r="C267" s="241" t="s">
        <v>371</v>
      </c>
      <c r="D267" s="241" t="s">
        <v>191</v>
      </c>
      <c r="E267" s="242" t="s">
        <v>1097</v>
      </c>
      <c r="F267" s="243" t="s">
        <v>1098</v>
      </c>
      <c r="G267" s="244" t="s">
        <v>247</v>
      </c>
      <c r="H267" s="245">
        <v>11</v>
      </c>
      <c r="I267" s="246"/>
      <c r="J267" s="247">
        <f>ROUND(I267*H267,2)</f>
        <v>0</v>
      </c>
      <c r="K267" s="243" t="s">
        <v>194</v>
      </c>
      <c r="L267" s="248"/>
      <c r="M267" s="249" t="s">
        <v>1</v>
      </c>
      <c r="N267" s="250" t="s">
        <v>41</v>
      </c>
      <c r="O267" s="92"/>
      <c r="P267" s="237">
        <f>O267*H267</f>
        <v>0</v>
      </c>
      <c r="Q267" s="237">
        <v>0.0023999999999999998</v>
      </c>
      <c r="R267" s="237">
        <f>Q267*H267</f>
        <v>0.026399999999999996</v>
      </c>
      <c r="S267" s="237">
        <v>0</v>
      </c>
      <c r="T267" s="23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9" t="s">
        <v>195</v>
      </c>
      <c r="AT267" s="239" t="s">
        <v>191</v>
      </c>
      <c r="AU267" s="239" t="s">
        <v>85</v>
      </c>
      <c r="AY267" s="18" t="s">
        <v>183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8" t="s">
        <v>83</v>
      </c>
      <c r="BK267" s="240">
        <f>ROUND(I267*H267,2)</f>
        <v>0</v>
      </c>
      <c r="BL267" s="18" t="s">
        <v>190</v>
      </c>
      <c r="BM267" s="239" t="s">
        <v>2023</v>
      </c>
    </row>
    <row r="268" s="2" customFormat="1" ht="24.15" customHeight="1">
      <c r="A268" s="39"/>
      <c r="B268" s="40"/>
      <c r="C268" s="228" t="s">
        <v>283</v>
      </c>
      <c r="D268" s="228" t="s">
        <v>186</v>
      </c>
      <c r="E268" s="229" t="s">
        <v>1100</v>
      </c>
      <c r="F268" s="230" t="s">
        <v>1101</v>
      </c>
      <c r="G268" s="231" t="s">
        <v>469</v>
      </c>
      <c r="H268" s="232">
        <v>14.183999999999999</v>
      </c>
      <c r="I268" s="233"/>
      <c r="J268" s="234">
        <f>ROUND(I268*H268,2)</f>
        <v>0</v>
      </c>
      <c r="K268" s="230" t="s">
        <v>194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</v>
      </c>
      <c r="R268" s="237">
        <f>Q268*H268</f>
        <v>0</v>
      </c>
      <c r="S268" s="237">
        <v>0.00762</v>
      </c>
      <c r="T268" s="238">
        <f>S268*H268</f>
        <v>0.10808208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190</v>
      </c>
      <c r="AT268" s="239" t="s">
        <v>186</v>
      </c>
      <c r="AU268" s="239" t="s">
        <v>85</v>
      </c>
      <c r="AY268" s="18" t="s">
        <v>183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190</v>
      </c>
      <c r="BM268" s="239" t="s">
        <v>2024</v>
      </c>
    </row>
    <row r="269" s="13" customFormat="1">
      <c r="A269" s="13"/>
      <c r="B269" s="262"/>
      <c r="C269" s="263"/>
      <c r="D269" s="257" t="s">
        <v>906</v>
      </c>
      <c r="E269" s="264" t="s">
        <v>1</v>
      </c>
      <c r="F269" s="265" t="s">
        <v>1103</v>
      </c>
      <c r="G269" s="263"/>
      <c r="H269" s="266">
        <v>4.7279999999999998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72" t="s">
        <v>906</v>
      </c>
      <c r="AU269" s="272" t="s">
        <v>85</v>
      </c>
      <c r="AV269" s="13" t="s">
        <v>85</v>
      </c>
      <c r="AW269" s="13" t="s">
        <v>33</v>
      </c>
      <c r="AX269" s="13" t="s">
        <v>76</v>
      </c>
      <c r="AY269" s="272" t="s">
        <v>183</v>
      </c>
    </row>
    <row r="270" s="13" customFormat="1">
      <c r="A270" s="13"/>
      <c r="B270" s="262"/>
      <c r="C270" s="263"/>
      <c r="D270" s="257" t="s">
        <v>906</v>
      </c>
      <c r="E270" s="264" t="s">
        <v>1</v>
      </c>
      <c r="F270" s="265" t="s">
        <v>1104</v>
      </c>
      <c r="G270" s="263"/>
      <c r="H270" s="266">
        <v>4.7279999999999998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2" t="s">
        <v>906</v>
      </c>
      <c r="AU270" s="272" t="s">
        <v>85</v>
      </c>
      <c r="AV270" s="13" t="s">
        <v>85</v>
      </c>
      <c r="AW270" s="13" t="s">
        <v>33</v>
      </c>
      <c r="AX270" s="13" t="s">
        <v>76</v>
      </c>
      <c r="AY270" s="272" t="s">
        <v>183</v>
      </c>
    </row>
    <row r="271" s="13" customFormat="1">
      <c r="A271" s="13"/>
      <c r="B271" s="262"/>
      <c r="C271" s="263"/>
      <c r="D271" s="257" t="s">
        <v>906</v>
      </c>
      <c r="E271" s="264" t="s">
        <v>1</v>
      </c>
      <c r="F271" s="265" t="s">
        <v>1105</v>
      </c>
      <c r="G271" s="263"/>
      <c r="H271" s="266">
        <v>4.7279999999999998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2" t="s">
        <v>906</v>
      </c>
      <c r="AU271" s="272" t="s">
        <v>85</v>
      </c>
      <c r="AV271" s="13" t="s">
        <v>85</v>
      </c>
      <c r="AW271" s="13" t="s">
        <v>33</v>
      </c>
      <c r="AX271" s="13" t="s">
        <v>76</v>
      </c>
      <c r="AY271" s="272" t="s">
        <v>183</v>
      </c>
    </row>
    <row r="272" s="14" customFormat="1">
      <c r="A272" s="14"/>
      <c r="B272" s="273"/>
      <c r="C272" s="274"/>
      <c r="D272" s="257" t="s">
        <v>906</v>
      </c>
      <c r="E272" s="275" t="s">
        <v>1</v>
      </c>
      <c r="F272" s="276" t="s">
        <v>920</v>
      </c>
      <c r="G272" s="274"/>
      <c r="H272" s="277">
        <v>14.183999999999999</v>
      </c>
      <c r="I272" s="278"/>
      <c r="J272" s="274"/>
      <c r="K272" s="274"/>
      <c r="L272" s="279"/>
      <c r="M272" s="280"/>
      <c r="N272" s="281"/>
      <c r="O272" s="281"/>
      <c r="P272" s="281"/>
      <c r="Q272" s="281"/>
      <c r="R272" s="281"/>
      <c r="S272" s="281"/>
      <c r="T272" s="28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83" t="s">
        <v>906</v>
      </c>
      <c r="AU272" s="283" t="s">
        <v>85</v>
      </c>
      <c r="AV272" s="14" t="s">
        <v>196</v>
      </c>
      <c r="AW272" s="14" t="s">
        <v>33</v>
      </c>
      <c r="AX272" s="14" t="s">
        <v>83</v>
      </c>
      <c r="AY272" s="283" t="s">
        <v>183</v>
      </c>
    </row>
    <row r="273" s="2" customFormat="1" ht="24.15" customHeight="1">
      <c r="A273" s="39"/>
      <c r="B273" s="40"/>
      <c r="C273" s="228" t="s">
        <v>378</v>
      </c>
      <c r="D273" s="228" t="s">
        <v>186</v>
      </c>
      <c r="E273" s="229" t="s">
        <v>1106</v>
      </c>
      <c r="F273" s="230" t="s">
        <v>1107</v>
      </c>
      <c r="G273" s="231" t="s">
        <v>247</v>
      </c>
      <c r="H273" s="232">
        <v>11</v>
      </c>
      <c r="I273" s="233"/>
      <c r="J273" s="234">
        <f>ROUND(I273*H273,2)</f>
        <v>0</v>
      </c>
      <c r="K273" s="230" t="s">
        <v>194</v>
      </c>
      <c r="L273" s="45"/>
      <c r="M273" s="235" t="s">
        <v>1</v>
      </c>
      <c r="N273" s="236" t="s">
        <v>41</v>
      </c>
      <c r="O273" s="92"/>
      <c r="P273" s="237">
        <f>O273*H273</f>
        <v>0</v>
      </c>
      <c r="Q273" s="237">
        <v>0.00048000000000000001</v>
      </c>
      <c r="R273" s="237">
        <f>Q273*H273</f>
        <v>0.00528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190</v>
      </c>
      <c r="AT273" s="239" t="s">
        <v>186</v>
      </c>
      <c r="AU273" s="239" t="s">
        <v>85</v>
      </c>
      <c r="AY273" s="18" t="s">
        <v>183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190</v>
      </c>
      <c r="BM273" s="239" t="s">
        <v>2025</v>
      </c>
    </row>
    <row r="274" s="13" customFormat="1">
      <c r="A274" s="13"/>
      <c r="B274" s="262"/>
      <c r="C274" s="263"/>
      <c r="D274" s="257" t="s">
        <v>906</v>
      </c>
      <c r="E274" s="264" t="s">
        <v>1</v>
      </c>
      <c r="F274" s="265" t="s">
        <v>1109</v>
      </c>
      <c r="G274" s="263"/>
      <c r="H274" s="266">
        <v>11</v>
      </c>
      <c r="I274" s="267"/>
      <c r="J274" s="263"/>
      <c r="K274" s="263"/>
      <c r="L274" s="268"/>
      <c r="M274" s="269"/>
      <c r="N274" s="270"/>
      <c r="O274" s="270"/>
      <c r="P274" s="270"/>
      <c r="Q274" s="270"/>
      <c r="R274" s="270"/>
      <c r="S274" s="270"/>
      <c r="T274" s="27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72" t="s">
        <v>906</v>
      </c>
      <c r="AU274" s="272" t="s">
        <v>85</v>
      </c>
      <c r="AV274" s="13" t="s">
        <v>85</v>
      </c>
      <c r="AW274" s="13" t="s">
        <v>33</v>
      </c>
      <c r="AX274" s="13" t="s">
        <v>83</v>
      </c>
      <c r="AY274" s="272" t="s">
        <v>183</v>
      </c>
    </row>
    <row r="275" s="2" customFormat="1" ht="37.8" customHeight="1">
      <c r="A275" s="39"/>
      <c r="B275" s="40"/>
      <c r="C275" s="241" t="s">
        <v>287</v>
      </c>
      <c r="D275" s="241" t="s">
        <v>191</v>
      </c>
      <c r="E275" s="242" t="s">
        <v>1110</v>
      </c>
      <c r="F275" s="243" t="s">
        <v>1111</v>
      </c>
      <c r="G275" s="244" t="s">
        <v>247</v>
      </c>
      <c r="H275" s="245">
        <v>11</v>
      </c>
      <c r="I275" s="246"/>
      <c r="J275" s="247">
        <f>ROUND(I275*H275,2)</f>
        <v>0</v>
      </c>
      <c r="K275" s="243" t="s">
        <v>194</v>
      </c>
      <c r="L275" s="248"/>
      <c r="M275" s="249" t="s">
        <v>1</v>
      </c>
      <c r="N275" s="250" t="s">
        <v>41</v>
      </c>
      <c r="O275" s="92"/>
      <c r="P275" s="237">
        <f>O275*H275</f>
        <v>0</v>
      </c>
      <c r="Q275" s="237">
        <v>0.025999999999999999</v>
      </c>
      <c r="R275" s="237">
        <f>Q275*H275</f>
        <v>0.28599999999999998</v>
      </c>
      <c r="S275" s="237">
        <v>0</v>
      </c>
      <c r="T275" s="23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9" t="s">
        <v>195</v>
      </c>
      <c r="AT275" s="239" t="s">
        <v>191</v>
      </c>
      <c r="AU275" s="239" t="s">
        <v>85</v>
      </c>
      <c r="AY275" s="18" t="s">
        <v>183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8" t="s">
        <v>83</v>
      </c>
      <c r="BK275" s="240">
        <f>ROUND(I275*H275,2)</f>
        <v>0</v>
      </c>
      <c r="BL275" s="18" t="s">
        <v>190</v>
      </c>
      <c r="BM275" s="239" t="s">
        <v>2026</v>
      </c>
    </row>
    <row r="276" s="2" customFormat="1" ht="24.15" customHeight="1">
      <c r="A276" s="39"/>
      <c r="B276" s="40"/>
      <c r="C276" s="228" t="s">
        <v>385</v>
      </c>
      <c r="D276" s="228" t="s">
        <v>186</v>
      </c>
      <c r="E276" s="229" t="s">
        <v>1113</v>
      </c>
      <c r="F276" s="230" t="s">
        <v>1114</v>
      </c>
      <c r="G276" s="231" t="s">
        <v>247</v>
      </c>
      <c r="H276" s="232">
        <v>27</v>
      </c>
      <c r="I276" s="233"/>
      <c r="J276" s="234">
        <f>ROUND(I276*H276,2)</f>
        <v>0</v>
      </c>
      <c r="K276" s="230" t="s">
        <v>194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0.024</v>
      </c>
      <c r="T276" s="238">
        <f>S276*H276</f>
        <v>0.64800000000000002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190</v>
      </c>
      <c r="AT276" s="239" t="s">
        <v>186</v>
      </c>
      <c r="AU276" s="239" t="s">
        <v>85</v>
      </c>
      <c r="AY276" s="18" t="s">
        <v>183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190</v>
      </c>
      <c r="BM276" s="239" t="s">
        <v>2027</v>
      </c>
    </row>
    <row r="277" s="13" customFormat="1">
      <c r="A277" s="13"/>
      <c r="B277" s="262"/>
      <c r="C277" s="263"/>
      <c r="D277" s="257" t="s">
        <v>906</v>
      </c>
      <c r="E277" s="264" t="s">
        <v>1</v>
      </c>
      <c r="F277" s="265" t="s">
        <v>2028</v>
      </c>
      <c r="G277" s="263"/>
      <c r="H277" s="266">
        <v>5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72" t="s">
        <v>906</v>
      </c>
      <c r="AU277" s="272" t="s">
        <v>85</v>
      </c>
      <c r="AV277" s="13" t="s">
        <v>85</v>
      </c>
      <c r="AW277" s="13" t="s">
        <v>33</v>
      </c>
      <c r="AX277" s="13" t="s">
        <v>76</v>
      </c>
      <c r="AY277" s="272" t="s">
        <v>183</v>
      </c>
    </row>
    <row r="278" s="13" customFormat="1">
      <c r="A278" s="13"/>
      <c r="B278" s="262"/>
      <c r="C278" s="263"/>
      <c r="D278" s="257" t="s">
        <v>906</v>
      </c>
      <c r="E278" s="264" t="s">
        <v>1</v>
      </c>
      <c r="F278" s="265" t="s">
        <v>2029</v>
      </c>
      <c r="G278" s="263"/>
      <c r="H278" s="266">
        <v>6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72" t="s">
        <v>906</v>
      </c>
      <c r="AU278" s="272" t="s">
        <v>85</v>
      </c>
      <c r="AV278" s="13" t="s">
        <v>85</v>
      </c>
      <c r="AW278" s="13" t="s">
        <v>33</v>
      </c>
      <c r="AX278" s="13" t="s">
        <v>76</v>
      </c>
      <c r="AY278" s="272" t="s">
        <v>183</v>
      </c>
    </row>
    <row r="279" s="13" customFormat="1">
      <c r="A279" s="13"/>
      <c r="B279" s="262"/>
      <c r="C279" s="263"/>
      <c r="D279" s="257" t="s">
        <v>906</v>
      </c>
      <c r="E279" s="264" t="s">
        <v>1</v>
      </c>
      <c r="F279" s="265" t="s">
        <v>1117</v>
      </c>
      <c r="G279" s="263"/>
      <c r="H279" s="266">
        <v>8</v>
      </c>
      <c r="I279" s="267"/>
      <c r="J279" s="263"/>
      <c r="K279" s="263"/>
      <c r="L279" s="268"/>
      <c r="M279" s="269"/>
      <c r="N279" s="270"/>
      <c r="O279" s="270"/>
      <c r="P279" s="270"/>
      <c r="Q279" s="270"/>
      <c r="R279" s="270"/>
      <c r="S279" s="270"/>
      <c r="T279" s="27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72" t="s">
        <v>906</v>
      </c>
      <c r="AU279" s="272" t="s">
        <v>85</v>
      </c>
      <c r="AV279" s="13" t="s">
        <v>85</v>
      </c>
      <c r="AW279" s="13" t="s">
        <v>33</v>
      </c>
      <c r="AX279" s="13" t="s">
        <v>76</v>
      </c>
      <c r="AY279" s="272" t="s">
        <v>183</v>
      </c>
    </row>
    <row r="280" s="13" customFormat="1">
      <c r="A280" s="13"/>
      <c r="B280" s="262"/>
      <c r="C280" s="263"/>
      <c r="D280" s="257" t="s">
        <v>906</v>
      </c>
      <c r="E280" s="264" t="s">
        <v>1</v>
      </c>
      <c r="F280" s="265" t="s">
        <v>1118</v>
      </c>
      <c r="G280" s="263"/>
      <c r="H280" s="266">
        <v>8</v>
      </c>
      <c r="I280" s="267"/>
      <c r="J280" s="263"/>
      <c r="K280" s="263"/>
      <c r="L280" s="268"/>
      <c r="M280" s="269"/>
      <c r="N280" s="270"/>
      <c r="O280" s="270"/>
      <c r="P280" s="270"/>
      <c r="Q280" s="270"/>
      <c r="R280" s="270"/>
      <c r="S280" s="270"/>
      <c r="T280" s="27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2" t="s">
        <v>906</v>
      </c>
      <c r="AU280" s="272" t="s">
        <v>85</v>
      </c>
      <c r="AV280" s="13" t="s">
        <v>85</v>
      </c>
      <c r="AW280" s="13" t="s">
        <v>33</v>
      </c>
      <c r="AX280" s="13" t="s">
        <v>76</v>
      </c>
      <c r="AY280" s="272" t="s">
        <v>183</v>
      </c>
    </row>
    <row r="281" s="14" customFormat="1">
      <c r="A281" s="14"/>
      <c r="B281" s="273"/>
      <c r="C281" s="274"/>
      <c r="D281" s="257" t="s">
        <v>906</v>
      </c>
      <c r="E281" s="275" t="s">
        <v>1</v>
      </c>
      <c r="F281" s="276" t="s">
        <v>1119</v>
      </c>
      <c r="G281" s="274"/>
      <c r="H281" s="277">
        <v>27</v>
      </c>
      <c r="I281" s="278"/>
      <c r="J281" s="274"/>
      <c r="K281" s="274"/>
      <c r="L281" s="279"/>
      <c r="M281" s="280"/>
      <c r="N281" s="281"/>
      <c r="O281" s="281"/>
      <c r="P281" s="281"/>
      <c r="Q281" s="281"/>
      <c r="R281" s="281"/>
      <c r="S281" s="281"/>
      <c r="T281" s="28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83" t="s">
        <v>906</v>
      </c>
      <c r="AU281" s="283" t="s">
        <v>85</v>
      </c>
      <c r="AV281" s="14" t="s">
        <v>196</v>
      </c>
      <c r="AW281" s="14" t="s">
        <v>33</v>
      </c>
      <c r="AX281" s="14" t="s">
        <v>83</v>
      </c>
      <c r="AY281" s="283" t="s">
        <v>183</v>
      </c>
    </row>
    <row r="282" s="2" customFormat="1" ht="24.15" customHeight="1">
      <c r="A282" s="39"/>
      <c r="B282" s="40"/>
      <c r="C282" s="228" t="s">
        <v>290</v>
      </c>
      <c r="D282" s="228" t="s">
        <v>186</v>
      </c>
      <c r="E282" s="229" t="s">
        <v>1120</v>
      </c>
      <c r="F282" s="230" t="s">
        <v>1121</v>
      </c>
      <c r="G282" s="231" t="s">
        <v>247</v>
      </c>
      <c r="H282" s="232">
        <v>11</v>
      </c>
      <c r="I282" s="233"/>
      <c r="J282" s="234">
        <f>ROUND(I282*H282,2)</f>
        <v>0</v>
      </c>
      <c r="K282" s="230" t="s">
        <v>194</v>
      </c>
      <c r="L282" s="45"/>
      <c r="M282" s="235" t="s">
        <v>1</v>
      </c>
      <c r="N282" s="236" t="s">
        <v>41</v>
      </c>
      <c r="O282" s="92"/>
      <c r="P282" s="237">
        <f>O282*H282</f>
        <v>0</v>
      </c>
      <c r="Q282" s="237">
        <v>0</v>
      </c>
      <c r="R282" s="237">
        <f>Q282*H282</f>
        <v>0</v>
      </c>
      <c r="S282" s="237">
        <v>0</v>
      </c>
      <c r="T282" s="23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9" t="s">
        <v>190</v>
      </c>
      <c r="AT282" s="239" t="s">
        <v>186</v>
      </c>
      <c r="AU282" s="239" t="s">
        <v>85</v>
      </c>
      <c r="AY282" s="18" t="s">
        <v>183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8" t="s">
        <v>83</v>
      </c>
      <c r="BK282" s="240">
        <f>ROUND(I282*H282,2)</f>
        <v>0</v>
      </c>
      <c r="BL282" s="18" t="s">
        <v>190</v>
      </c>
      <c r="BM282" s="239" t="s">
        <v>2030</v>
      </c>
    </row>
    <row r="283" s="13" customFormat="1">
      <c r="A283" s="13"/>
      <c r="B283" s="262"/>
      <c r="C283" s="263"/>
      <c r="D283" s="257" t="s">
        <v>906</v>
      </c>
      <c r="E283" s="264" t="s">
        <v>1</v>
      </c>
      <c r="F283" s="265" t="s">
        <v>1123</v>
      </c>
      <c r="G283" s="263"/>
      <c r="H283" s="266">
        <v>11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72" t="s">
        <v>906</v>
      </c>
      <c r="AU283" s="272" t="s">
        <v>85</v>
      </c>
      <c r="AV283" s="13" t="s">
        <v>85</v>
      </c>
      <c r="AW283" s="13" t="s">
        <v>33</v>
      </c>
      <c r="AX283" s="13" t="s">
        <v>83</v>
      </c>
      <c r="AY283" s="272" t="s">
        <v>183</v>
      </c>
    </row>
    <row r="284" s="2" customFormat="1" ht="24.15" customHeight="1">
      <c r="A284" s="39"/>
      <c r="B284" s="40"/>
      <c r="C284" s="241" t="s">
        <v>392</v>
      </c>
      <c r="D284" s="241" t="s">
        <v>191</v>
      </c>
      <c r="E284" s="242" t="s">
        <v>1124</v>
      </c>
      <c r="F284" s="243" t="s">
        <v>1125</v>
      </c>
      <c r="G284" s="244" t="s">
        <v>247</v>
      </c>
      <c r="H284" s="245">
        <v>11</v>
      </c>
      <c r="I284" s="246"/>
      <c r="J284" s="247">
        <f>ROUND(I284*H284,2)</f>
        <v>0</v>
      </c>
      <c r="K284" s="243" t="s">
        <v>194</v>
      </c>
      <c r="L284" s="248"/>
      <c r="M284" s="249" t="s">
        <v>1</v>
      </c>
      <c r="N284" s="250" t="s">
        <v>41</v>
      </c>
      <c r="O284" s="92"/>
      <c r="P284" s="237">
        <f>O284*H284</f>
        <v>0</v>
      </c>
      <c r="Q284" s="237">
        <v>0.0018500000000000001</v>
      </c>
      <c r="R284" s="237">
        <f>Q284*H284</f>
        <v>0.02035</v>
      </c>
      <c r="S284" s="237">
        <v>0</v>
      </c>
      <c r="T284" s="238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9" t="s">
        <v>195</v>
      </c>
      <c r="AT284" s="239" t="s">
        <v>191</v>
      </c>
      <c r="AU284" s="239" t="s">
        <v>85</v>
      </c>
      <c r="AY284" s="18" t="s">
        <v>183</v>
      </c>
      <c r="BE284" s="240">
        <f>IF(N284="základní",J284,0)</f>
        <v>0</v>
      </c>
      <c r="BF284" s="240">
        <f>IF(N284="snížená",J284,0)</f>
        <v>0</v>
      </c>
      <c r="BG284" s="240">
        <f>IF(N284="zákl. přenesená",J284,0)</f>
        <v>0</v>
      </c>
      <c r="BH284" s="240">
        <f>IF(N284="sníž. přenesená",J284,0)</f>
        <v>0</v>
      </c>
      <c r="BI284" s="240">
        <f>IF(N284="nulová",J284,0)</f>
        <v>0</v>
      </c>
      <c r="BJ284" s="18" t="s">
        <v>83</v>
      </c>
      <c r="BK284" s="240">
        <f>ROUND(I284*H284,2)</f>
        <v>0</v>
      </c>
      <c r="BL284" s="18" t="s">
        <v>190</v>
      </c>
      <c r="BM284" s="239" t="s">
        <v>2031</v>
      </c>
    </row>
    <row r="285" s="2" customFormat="1" ht="24.15" customHeight="1">
      <c r="A285" s="39"/>
      <c r="B285" s="40"/>
      <c r="C285" s="228" t="s">
        <v>294</v>
      </c>
      <c r="D285" s="228" t="s">
        <v>186</v>
      </c>
      <c r="E285" s="229" t="s">
        <v>1127</v>
      </c>
      <c r="F285" s="230" t="s">
        <v>1128</v>
      </c>
      <c r="G285" s="231" t="s">
        <v>350</v>
      </c>
      <c r="H285" s="232">
        <v>0.83299999999999996</v>
      </c>
      <c r="I285" s="233"/>
      <c r="J285" s="234">
        <f>ROUND(I285*H285,2)</f>
        <v>0</v>
      </c>
      <c r="K285" s="230" t="s">
        <v>194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</v>
      </c>
      <c r="R285" s="237">
        <f>Q285*H285</f>
        <v>0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190</v>
      </c>
      <c r="AT285" s="239" t="s">
        <v>186</v>
      </c>
      <c r="AU285" s="239" t="s">
        <v>85</v>
      </c>
      <c r="AY285" s="18" t="s">
        <v>183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190</v>
      </c>
      <c r="BM285" s="239" t="s">
        <v>2032</v>
      </c>
    </row>
    <row r="286" s="12" customFormat="1" ht="22.8" customHeight="1">
      <c r="A286" s="12"/>
      <c r="B286" s="212"/>
      <c r="C286" s="213"/>
      <c r="D286" s="214" t="s">
        <v>75</v>
      </c>
      <c r="E286" s="226" t="s">
        <v>485</v>
      </c>
      <c r="F286" s="226" t="s">
        <v>486</v>
      </c>
      <c r="G286" s="213"/>
      <c r="H286" s="213"/>
      <c r="I286" s="216"/>
      <c r="J286" s="227">
        <f>BK286</f>
        <v>0</v>
      </c>
      <c r="K286" s="213"/>
      <c r="L286" s="218"/>
      <c r="M286" s="219"/>
      <c r="N286" s="220"/>
      <c r="O286" s="220"/>
      <c r="P286" s="221">
        <f>SUM(P287:P292)</f>
        <v>0</v>
      </c>
      <c r="Q286" s="220"/>
      <c r="R286" s="221">
        <f>SUM(R287:R292)</f>
        <v>0.010500000000000001</v>
      </c>
      <c r="S286" s="220"/>
      <c r="T286" s="222">
        <f>SUM(T287:T292)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3" t="s">
        <v>85</v>
      </c>
      <c r="AT286" s="224" t="s">
        <v>75</v>
      </c>
      <c r="AU286" s="224" t="s">
        <v>83</v>
      </c>
      <c r="AY286" s="223" t="s">
        <v>183</v>
      </c>
      <c r="BK286" s="225">
        <f>SUM(BK287:BK292)</f>
        <v>0</v>
      </c>
    </row>
    <row r="287" s="2" customFormat="1" ht="24.15" customHeight="1">
      <c r="A287" s="39"/>
      <c r="B287" s="40"/>
      <c r="C287" s="228" t="s">
        <v>399</v>
      </c>
      <c r="D287" s="228" t="s">
        <v>186</v>
      </c>
      <c r="E287" s="229" t="s">
        <v>1130</v>
      </c>
      <c r="F287" s="230" t="s">
        <v>1131</v>
      </c>
      <c r="G287" s="231" t="s">
        <v>469</v>
      </c>
      <c r="H287" s="232">
        <v>6.6600000000000001</v>
      </c>
      <c r="I287" s="233"/>
      <c r="J287" s="234">
        <f>ROUND(I287*H287,2)</f>
        <v>0</v>
      </c>
      <c r="K287" s="230" t="s">
        <v>194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</v>
      </c>
      <c r="R287" s="237">
        <f>Q287*H287</f>
        <v>0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190</v>
      </c>
      <c r="AT287" s="239" t="s">
        <v>186</v>
      </c>
      <c r="AU287" s="239" t="s">
        <v>85</v>
      </c>
      <c r="AY287" s="18" t="s">
        <v>183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190</v>
      </c>
      <c r="BM287" s="239" t="s">
        <v>2033</v>
      </c>
    </row>
    <row r="288" s="13" customFormat="1">
      <c r="A288" s="13"/>
      <c r="B288" s="262"/>
      <c r="C288" s="263"/>
      <c r="D288" s="257" t="s">
        <v>906</v>
      </c>
      <c r="E288" s="264" t="s">
        <v>1</v>
      </c>
      <c r="F288" s="265" t="s">
        <v>2034</v>
      </c>
      <c r="G288" s="263"/>
      <c r="H288" s="266">
        <v>6.6600000000000001</v>
      </c>
      <c r="I288" s="267"/>
      <c r="J288" s="263"/>
      <c r="K288" s="263"/>
      <c r="L288" s="268"/>
      <c r="M288" s="269"/>
      <c r="N288" s="270"/>
      <c r="O288" s="270"/>
      <c r="P288" s="270"/>
      <c r="Q288" s="270"/>
      <c r="R288" s="270"/>
      <c r="S288" s="270"/>
      <c r="T288" s="27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72" t="s">
        <v>906</v>
      </c>
      <c r="AU288" s="272" t="s">
        <v>85</v>
      </c>
      <c r="AV288" s="13" t="s">
        <v>85</v>
      </c>
      <c r="AW288" s="13" t="s">
        <v>33</v>
      </c>
      <c r="AX288" s="13" t="s">
        <v>83</v>
      </c>
      <c r="AY288" s="272" t="s">
        <v>183</v>
      </c>
    </row>
    <row r="289" s="2" customFormat="1" ht="33" customHeight="1">
      <c r="A289" s="39"/>
      <c r="B289" s="40"/>
      <c r="C289" s="228" t="s">
        <v>297</v>
      </c>
      <c r="D289" s="228" t="s">
        <v>186</v>
      </c>
      <c r="E289" s="229" t="s">
        <v>1134</v>
      </c>
      <c r="F289" s="230" t="s">
        <v>1135</v>
      </c>
      <c r="G289" s="231" t="s">
        <v>247</v>
      </c>
      <c r="H289" s="232">
        <v>2</v>
      </c>
      <c r="I289" s="233"/>
      <c r="J289" s="234">
        <f>ROUND(I289*H289,2)</f>
        <v>0</v>
      </c>
      <c r="K289" s="230" t="s">
        <v>194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</v>
      </c>
      <c r="R289" s="237">
        <f>Q289*H289</f>
        <v>0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190</v>
      </c>
      <c r="AT289" s="239" t="s">
        <v>186</v>
      </c>
      <c r="AU289" s="239" t="s">
        <v>85</v>
      </c>
      <c r="AY289" s="18" t="s">
        <v>183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190</v>
      </c>
      <c r="BM289" s="239" t="s">
        <v>2035</v>
      </c>
    </row>
    <row r="290" s="2" customFormat="1" ht="24.15" customHeight="1">
      <c r="A290" s="39"/>
      <c r="B290" s="40"/>
      <c r="C290" s="228" t="s">
        <v>406</v>
      </c>
      <c r="D290" s="228" t="s">
        <v>186</v>
      </c>
      <c r="E290" s="229" t="s">
        <v>1137</v>
      </c>
      <c r="F290" s="230" t="s">
        <v>1138</v>
      </c>
      <c r="G290" s="231" t="s">
        <v>247</v>
      </c>
      <c r="H290" s="232">
        <v>7</v>
      </c>
      <c r="I290" s="233"/>
      <c r="J290" s="234">
        <f>ROUND(I290*H290,2)</f>
        <v>0</v>
      </c>
      <c r="K290" s="230" t="s">
        <v>194</v>
      </c>
      <c r="L290" s="45"/>
      <c r="M290" s="235" t="s">
        <v>1</v>
      </c>
      <c r="N290" s="236" t="s">
        <v>41</v>
      </c>
      <c r="O290" s="92"/>
      <c r="P290" s="237">
        <f>O290*H290</f>
        <v>0</v>
      </c>
      <c r="Q290" s="237">
        <v>0</v>
      </c>
      <c r="R290" s="237">
        <f>Q290*H290</f>
        <v>0</v>
      </c>
      <c r="S290" s="237">
        <v>0</v>
      </c>
      <c r="T290" s="23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9" t="s">
        <v>190</v>
      </c>
      <c r="AT290" s="239" t="s">
        <v>186</v>
      </c>
      <c r="AU290" s="239" t="s">
        <v>85</v>
      </c>
      <c r="AY290" s="18" t="s">
        <v>183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8" t="s">
        <v>83</v>
      </c>
      <c r="BK290" s="240">
        <f>ROUND(I290*H290,2)</f>
        <v>0</v>
      </c>
      <c r="BL290" s="18" t="s">
        <v>190</v>
      </c>
      <c r="BM290" s="239" t="s">
        <v>2036</v>
      </c>
    </row>
    <row r="291" s="2" customFormat="1" ht="16.5" customHeight="1">
      <c r="A291" s="39"/>
      <c r="B291" s="40"/>
      <c r="C291" s="241" t="s">
        <v>301</v>
      </c>
      <c r="D291" s="241" t="s">
        <v>191</v>
      </c>
      <c r="E291" s="242" t="s">
        <v>1141</v>
      </c>
      <c r="F291" s="243" t="s">
        <v>1142</v>
      </c>
      <c r="G291" s="244" t="s">
        <v>247</v>
      </c>
      <c r="H291" s="245">
        <v>7</v>
      </c>
      <c r="I291" s="246"/>
      <c r="J291" s="247">
        <f>ROUND(I291*H291,2)</f>
        <v>0</v>
      </c>
      <c r="K291" s="243" t="s">
        <v>1</v>
      </c>
      <c r="L291" s="248"/>
      <c r="M291" s="249" t="s">
        <v>1</v>
      </c>
      <c r="N291" s="250" t="s">
        <v>41</v>
      </c>
      <c r="O291" s="92"/>
      <c r="P291" s="237">
        <f>O291*H291</f>
        <v>0</v>
      </c>
      <c r="Q291" s="237">
        <v>0.0015</v>
      </c>
      <c r="R291" s="237">
        <f>Q291*H291</f>
        <v>0.010500000000000001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195</v>
      </c>
      <c r="AT291" s="239" t="s">
        <v>191</v>
      </c>
      <c r="AU291" s="239" t="s">
        <v>85</v>
      </c>
      <c r="AY291" s="18" t="s">
        <v>183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190</v>
      </c>
      <c r="BM291" s="239" t="s">
        <v>2037</v>
      </c>
    </row>
    <row r="292" s="2" customFormat="1" ht="24.15" customHeight="1">
      <c r="A292" s="39"/>
      <c r="B292" s="40"/>
      <c r="C292" s="228" t="s">
        <v>415</v>
      </c>
      <c r="D292" s="228" t="s">
        <v>186</v>
      </c>
      <c r="E292" s="229" t="s">
        <v>1144</v>
      </c>
      <c r="F292" s="230" t="s">
        <v>1145</v>
      </c>
      <c r="G292" s="231" t="s">
        <v>350</v>
      </c>
      <c r="H292" s="232">
        <v>0.010999999999999999</v>
      </c>
      <c r="I292" s="233"/>
      <c r="J292" s="234">
        <f>ROUND(I292*H292,2)</f>
        <v>0</v>
      </c>
      <c r="K292" s="230" t="s">
        <v>194</v>
      </c>
      <c r="L292" s="45"/>
      <c r="M292" s="235" t="s">
        <v>1</v>
      </c>
      <c r="N292" s="236" t="s">
        <v>41</v>
      </c>
      <c r="O292" s="92"/>
      <c r="P292" s="237">
        <f>O292*H292</f>
        <v>0</v>
      </c>
      <c r="Q292" s="237">
        <v>0</v>
      </c>
      <c r="R292" s="237">
        <f>Q292*H292</f>
        <v>0</v>
      </c>
      <c r="S292" s="237">
        <v>0</v>
      </c>
      <c r="T292" s="238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9" t="s">
        <v>190</v>
      </c>
      <c r="AT292" s="239" t="s">
        <v>186</v>
      </c>
      <c r="AU292" s="239" t="s">
        <v>85</v>
      </c>
      <c r="AY292" s="18" t="s">
        <v>183</v>
      </c>
      <c r="BE292" s="240">
        <f>IF(N292="základní",J292,0)</f>
        <v>0</v>
      </c>
      <c r="BF292" s="240">
        <f>IF(N292="snížená",J292,0)</f>
        <v>0</v>
      </c>
      <c r="BG292" s="240">
        <f>IF(N292="zákl. přenesená",J292,0)</f>
        <v>0</v>
      </c>
      <c r="BH292" s="240">
        <f>IF(N292="sníž. přenesená",J292,0)</f>
        <v>0</v>
      </c>
      <c r="BI292" s="240">
        <f>IF(N292="nulová",J292,0)</f>
        <v>0</v>
      </c>
      <c r="BJ292" s="18" t="s">
        <v>83</v>
      </c>
      <c r="BK292" s="240">
        <f>ROUND(I292*H292,2)</f>
        <v>0</v>
      </c>
      <c r="BL292" s="18" t="s">
        <v>190</v>
      </c>
      <c r="BM292" s="239" t="s">
        <v>2038</v>
      </c>
    </row>
    <row r="293" s="12" customFormat="1" ht="22.8" customHeight="1">
      <c r="A293" s="12"/>
      <c r="B293" s="212"/>
      <c r="C293" s="213"/>
      <c r="D293" s="214" t="s">
        <v>75</v>
      </c>
      <c r="E293" s="226" t="s">
        <v>1147</v>
      </c>
      <c r="F293" s="226" t="s">
        <v>1148</v>
      </c>
      <c r="G293" s="213"/>
      <c r="H293" s="213"/>
      <c r="I293" s="216"/>
      <c r="J293" s="227">
        <f>BK293</f>
        <v>0</v>
      </c>
      <c r="K293" s="213"/>
      <c r="L293" s="218"/>
      <c r="M293" s="219"/>
      <c r="N293" s="220"/>
      <c r="O293" s="220"/>
      <c r="P293" s="221">
        <f>SUM(P294:P332)</f>
        <v>0</v>
      </c>
      <c r="Q293" s="220"/>
      <c r="R293" s="221">
        <f>SUM(R294:R332)</f>
        <v>3.9493416799999994</v>
      </c>
      <c r="S293" s="220"/>
      <c r="T293" s="222">
        <f>SUM(T294:T332)</f>
        <v>3.3236545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3" t="s">
        <v>85</v>
      </c>
      <c r="AT293" s="224" t="s">
        <v>75</v>
      </c>
      <c r="AU293" s="224" t="s">
        <v>83</v>
      </c>
      <c r="AY293" s="223" t="s">
        <v>183</v>
      </c>
      <c r="BK293" s="225">
        <f>SUM(BK294:BK332)</f>
        <v>0</v>
      </c>
    </row>
    <row r="294" s="2" customFormat="1" ht="16.5" customHeight="1">
      <c r="A294" s="39"/>
      <c r="B294" s="40"/>
      <c r="C294" s="228" t="s">
        <v>304</v>
      </c>
      <c r="D294" s="228" t="s">
        <v>186</v>
      </c>
      <c r="E294" s="229" t="s">
        <v>1149</v>
      </c>
      <c r="F294" s="230" t="s">
        <v>1150</v>
      </c>
      <c r="G294" s="231" t="s">
        <v>469</v>
      </c>
      <c r="H294" s="232">
        <v>93.319999999999993</v>
      </c>
      <c r="I294" s="233"/>
      <c r="J294" s="234">
        <f>ROUND(I294*H294,2)</f>
        <v>0</v>
      </c>
      <c r="K294" s="230" t="s">
        <v>194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190</v>
      </c>
      <c r="AT294" s="239" t="s">
        <v>186</v>
      </c>
      <c r="AU294" s="239" t="s">
        <v>85</v>
      </c>
      <c r="AY294" s="18" t="s">
        <v>183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190</v>
      </c>
      <c r="BM294" s="239" t="s">
        <v>2039</v>
      </c>
    </row>
    <row r="295" s="2" customFormat="1" ht="16.5" customHeight="1">
      <c r="A295" s="39"/>
      <c r="B295" s="40"/>
      <c r="C295" s="228" t="s">
        <v>422</v>
      </c>
      <c r="D295" s="228" t="s">
        <v>186</v>
      </c>
      <c r="E295" s="229" t="s">
        <v>1152</v>
      </c>
      <c r="F295" s="230" t="s">
        <v>1153</v>
      </c>
      <c r="G295" s="231" t="s">
        <v>469</v>
      </c>
      <c r="H295" s="232">
        <v>93.319999999999993</v>
      </c>
      <c r="I295" s="233"/>
      <c r="J295" s="234">
        <f>ROUND(I295*H295,2)</f>
        <v>0</v>
      </c>
      <c r="K295" s="230" t="s">
        <v>194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0.00029999999999999997</v>
      </c>
      <c r="R295" s="237">
        <f>Q295*H295</f>
        <v>0.027995999999999997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190</v>
      </c>
      <c r="AT295" s="239" t="s">
        <v>186</v>
      </c>
      <c r="AU295" s="239" t="s">
        <v>85</v>
      </c>
      <c r="AY295" s="18" t="s">
        <v>183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190</v>
      </c>
      <c r="BM295" s="239" t="s">
        <v>2040</v>
      </c>
    </row>
    <row r="296" s="2" customFormat="1" ht="21.75" customHeight="1">
      <c r="A296" s="39"/>
      <c r="B296" s="40"/>
      <c r="C296" s="228" t="s">
        <v>308</v>
      </c>
      <c r="D296" s="228" t="s">
        <v>186</v>
      </c>
      <c r="E296" s="229" t="s">
        <v>1155</v>
      </c>
      <c r="F296" s="230" t="s">
        <v>1156</v>
      </c>
      <c r="G296" s="231" t="s">
        <v>469</v>
      </c>
      <c r="H296" s="232">
        <v>93.319999999999993</v>
      </c>
      <c r="I296" s="233"/>
      <c r="J296" s="234">
        <f>ROUND(I296*H296,2)</f>
        <v>0</v>
      </c>
      <c r="K296" s="230" t="s">
        <v>194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0.0044999999999999997</v>
      </c>
      <c r="R296" s="237">
        <f>Q296*H296</f>
        <v>0.41993999999999992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190</v>
      </c>
      <c r="AT296" s="239" t="s">
        <v>186</v>
      </c>
      <c r="AU296" s="239" t="s">
        <v>85</v>
      </c>
      <c r="AY296" s="18" t="s">
        <v>183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190</v>
      </c>
      <c r="BM296" s="239" t="s">
        <v>2041</v>
      </c>
    </row>
    <row r="297" s="2" customFormat="1" ht="24.15" customHeight="1">
      <c r="A297" s="39"/>
      <c r="B297" s="40"/>
      <c r="C297" s="228" t="s">
        <v>429</v>
      </c>
      <c r="D297" s="228" t="s">
        <v>186</v>
      </c>
      <c r="E297" s="229" t="s">
        <v>1158</v>
      </c>
      <c r="F297" s="230" t="s">
        <v>1159</v>
      </c>
      <c r="G297" s="231" t="s">
        <v>189</v>
      </c>
      <c r="H297" s="232">
        <v>23.510000000000002</v>
      </c>
      <c r="I297" s="233"/>
      <c r="J297" s="234">
        <f>ROUND(I297*H297,2)</f>
        <v>0</v>
      </c>
      <c r="K297" s="230" t="s">
        <v>194</v>
      </c>
      <c r="L297" s="45"/>
      <c r="M297" s="235" t="s">
        <v>1</v>
      </c>
      <c r="N297" s="236" t="s">
        <v>41</v>
      </c>
      <c r="O297" s="92"/>
      <c r="P297" s="237">
        <f>O297*H297</f>
        <v>0</v>
      </c>
      <c r="Q297" s="237">
        <v>0</v>
      </c>
      <c r="R297" s="237">
        <f>Q297*H297</f>
        <v>0</v>
      </c>
      <c r="S297" s="237">
        <v>0.0032499999999999999</v>
      </c>
      <c r="T297" s="238">
        <f>S297*H297</f>
        <v>0.076407500000000003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9" t="s">
        <v>190</v>
      </c>
      <c r="AT297" s="239" t="s">
        <v>186</v>
      </c>
      <c r="AU297" s="239" t="s">
        <v>85</v>
      </c>
      <c r="AY297" s="18" t="s">
        <v>183</v>
      </c>
      <c r="BE297" s="240">
        <f>IF(N297="základní",J297,0)</f>
        <v>0</v>
      </c>
      <c r="BF297" s="240">
        <f>IF(N297="snížená",J297,0)</f>
        <v>0</v>
      </c>
      <c r="BG297" s="240">
        <f>IF(N297="zákl. přenesená",J297,0)</f>
        <v>0</v>
      </c>
      <c r="BH297" s="240">
        <f>IF(N297="sníž. přenesená",J297,0)</f>
        <v>0</v>
      </c>
      <c r="BI297" s="240">
        <f>IF(N297="nulová",J297,0)</f>
        <v>0</v>
      </c>
      <c r="BJ297" s="18" t="s">
        <v>83</v>
      </c>
      <c r="BK297" s="240">
        <f>ROUND(I297*H297,2)</f>
        <v>0</v>
      </c>
      <c r="BL297" s="18" t="s">
        <v>190</v>
      </c>
      <c r="BM297" s="239" t="s">
        <v>2042</v>
      </c>
    </row>
    <row r="298" s="13" customFormat="1">
      <c r="A298" s="13"/>
      <c r="B298" s="262"/>
      <c r="C298" s="263"/>
      <c r="D298" s="257" t="s">
        <v>906</v>
      </c>
      <c r="E298" s="264" t="s">
        <v>1</v>
      </c>
      <c r="F298" s="265" t="s">
        <v>2043</v>
      </c>
      <c r="G298" s="263"/>
      <c r="H298" s="266">
        <v>5.1900000000000004</v>
      </c>
      <c r="I298" s="267"/>
      <c r="J298" s="263"/>
      <c r="K298" s="263"/>
      <c r="L298" s="268"/>
      <c r="M298" s="269"/>
      <c r="N298" s="270"/>
      <c r="O298" s="270"/>
      <c r="P298" s="270"/>
      <c r="Q298" s="270"/>
      <c r="R298" s="270"/>
      <c r="S298" s="270"/>
      <c r="T298" s="27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72" t="s">
        <v>906</v>
      </c>
      <c r="AU298" s="272" t="s">
        <v>85</v>
      </c>
      <c r="AV298" s="13" t="s">
        <v>85</v>
      </c>
      <c r="AW298" s="13" t="s">
        <v>33</v>
      </c>
      <c r="AX298" s="13" t="s">
        <v>76</v>
      </c>
      <c r="AY298" s="272" t="s">
        <v>183</v>
      </c>
    </row>
    <row r="299" s="13" customFormat="1">
      <c r="A299" s="13"/>
      <c r="B299" s="262"/>
      <c r="C299" s="263"/>
      <c r="D299" s="257" t="s">
        <v>906</v>
      </c>
      <c r="E299" s="264" t="s">
        <v>1</v>
      </c>
      <c r="F299" s="265" t="s">
        <v>2044</v>
      </c>
      <c r="G299" s="263"/>
      <c r="H299" s="266">
        <v>7.7599999999999998</v>
      </c>
      <c r="I299" s="267"/>
      <c r="J299" s="263"/>
      <c r="K299" s="263"/>
      <c r="L299" s="268"/>
      <c r="M299" s="269"/>
      <c r="N299" s="270"/>
      <c r="O299" s="270"/>
      <c r="P299" s="270"/>
      <c r="Q299" s="270"/>
      <c r="R299" s="270"/>
      <c r="S299" s="270"/>
      <c r="T299" s="27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72" t="s">
        <v>906</v>
      </c>
      <c r="AU299" s="272" t="s">
        <v>85</v>
      </c>
      <c r="AV299" s="13" t="s">
        <v>85</v>
      </c>
      <c r="AW299" s="13" t="s">
        <v>33</v>
      </c>
      <c r="AX299" s="13" t="s">
        <v>76</v>
      </c>
      <c r="AY299" s="272" t="s">
        <v>183</v>
      </c>
    </row>
    <row r="300" s="13" customFormat="1">
      <c r="A300" s="13"/>
      <c r="B300" s="262"/>
      <c r="C300" s="263"/>
      <c r="D300" s="257" t="s">
        <v>906</v>
      </c>
      <c r="E300" s="264" t="s">
        <v>1</v>
      </c>
      <c r="F300" s="265" t="s">
        <v>2045</v>
      </c>
      <c r="G300" s="263"/>
      <c r="H300" s="266">
        <v>5.3399999999999999</v>
      </c>
      <c r="I300" s="267"/>
      <c r="J300" s="263"/>
      <c r="K300" s="263"/>
      <c r="L300" s="268"/>
      <c r="M300" s="269"/>
      <c r="N300" s="270"/>
      <c r="O300" s="270"/>
      <c r="P300" s="270"/>
      <c r="Q300" s="270"/>
      <c r="R300" s="270"/>
      <c r="S300" s="270"/>
      <c r="T300" s="27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2" t="s">
        <v>906</v>
      </c>
      <c r="AU300" s="272" t="s">
        <v>85</v>
      </c>
      <c r="AV300" s="13" t="s">
        <v>85</v>
      </c>
      <c r="AW300" s="13" t="s">
        <v>33</v>
      </c>
      <c r="AX300" s="13" t="s">
        <v>76</v>
      </c>
      <c r="AY300" s="272" t="s">
        <v>183</v>
      </c>
    </row>
    <row r="301" s="13" customFormat="1">
      <c r="A301" s="13"/>
      <c r="B301" s="262"/>
      <c r="C301" s="263"/>
      <c r="D301" s="257" t="s">
        <v>906</v>
      </c>
      <c r="E301" s="264" t="s">
        <v>1</v>
      </c>
      <c r="F301" s="265" t="s">
        <v>2046</v>
      </c>
      <c r="G301" s="263"/>
      <c r="H301" s="266">
        <v>5.2199999999999998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72" t="s">
        <v>906</v>
      </c>
      <c r="AU301" s="272" t="s">
        <v>85</v>
      </c>
      <c r="AV301" s="13" t="s">
        <v>85</v>
      </c>
      <c r="AW301" s="13" t="s">
        <v>33</v>
      </c>
      <c r="AX301" s="13" t="s">
        <v>76</v>
      </c>
      <c r="AY301" s="272" t="s">
        <v>183</v>
      </c>
    </row>
    <row r="302" s="14" customFormat="1">
      <c r="A302" s="14"/>
      <c r="B302" s="273"/>
      <c r="C302" s="274"/>
      <c r="D302" s="257" t="s">
        <v>906</v>
      </c>
      <c r="E302" s="275" t="s">
        <v>1</v>
      </c>
      <c r="F302" s="276" t="s">
        <v>920</v>
      </c>
      <c r="G302" s="274"/>
      <c r="H302" s="277">
        <v>23.510000000000002</v>
      </c>
      <c r="I302" s="278"/>
      <c r="J302" s="274"/>
      <c r="K302" s="274"/>
      <c r="L302" s="279"/>
      <c r="M302" s="280"/>
      <c r="N302" s="281"/>
      <c r="O302" s="281"/>
      <c r="P302" s="281"/>
      <c r="Q302" s="281"/>
      <c r="R302" s="281"/>
      <c r="S302" s="281"/>
      <c r="T302" s="28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83" t="s">
        <v>906</v>
      </c>
      <c r="AU302" s="283" t="s">
        <v>85</v>
      </c>
      <c r="AV302" s="14" t="s">
        <v>196</v>
      </c>
      <c r="AW302" s="14" t="s">
        <v>33</v>
      </c>
      <c r="AX302" s="14" t="s">
        <v>83</v>
      </c>
      <c r="AY302" s="283" t="s">
        <v>183</v>
      </c>
    </row>
    <row r="303" s="2" customFormat="1" ht="33" customHeight="1">
      <c r="A303" s="39"/>
      <c r="B303" s="40"/>
      <c r="C303" s="228" t="s">
        <v>311</v>
      </c>
      <c r="D303" s="228" t="s">
        <v>186</v>
      </c>
      <c r="E303" s="229" t="s">
        <v>1164</v>
      </c>
      <c r="F303" s="230" t="s">
        <v>1165</v>
      </c>
      <c r="G303" s="231" t="s">
        <v>189</v>
      </c>
      <c r="H303" s="232">
        <v>40.060000000000002</v>
      </c>
      <c r="I303" s="233"/>
      <c r="J303" s="234">
        <f>ROUND(I303*H303,2)</f>
        <v>0</v>
      </c>
      <c r="K303" s="230" t="s">
        <v>194</v>
      </c>
      <c r="L303" s="45"/>
      <c r="M303" s="235" t="s">
        <v>1</v>
      </c>
      <c r="N303" s="236" t="s">
        <v>41</v>
      </c>
      <c r="O303" s="92"/>
      <c r="P303" s="237">
        <f>O303*H303</f>
        <v>0</v>
      </c>
      <c r="Q303" s="237">
        <v>0.00042999999999999999</v>
      </c>
      <c r="R303" s="237">
        <f>Q303*H303</f>
        <v>0.017225799999999999</v>
      </c>
      <c r="S303" s="237">
        <v>0</v>
      </c>
      <c r="T303" s="23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9" t="s">
        <v>190</v>
      </c>
      <c r="AT303" s="239" t="s">
        <v>186</v>
      </c>
      <c r="AU303" s="239" t="s">
        <v>85</v>
      </c>
      <c r="AY303" s="18" t="s">
        <v>183</v>
      </c>
      <c r="BE303" s="240">
        <f>IF(N303="základní",J303,0)</f>
        <v>0</v>
      </c>
      <c r="BF303" s="240">
        <f>IF(N303="snížená",J303,0)</f>
        <v>0</v>
      </c>
      <c r="BG303" s="240">
        <f>IF(N303="zákl. přenesená",J303,0)</f>
        <v>0</v>
      </c>
      <c r="BH303" s="240">
        <f>IF(N303="sníž. přenesená",J303,0)</f>
        <v>0</v>
      </c>
      <c r="BI303" s="240">
        <f>IF(N303="nulová",J303,0)</f>
        <v>0</v>
      </c>
      <c r="BJ303" s="18" t="s">
        <v>83</v>
      </c>
      <c r="BK303" s="240">
        <f>ROUND(I303*H303,2)</f>
        <v>0</v>
      </c>
      <c r="BL303" s="18" t="s">
        <v>190</v>
      </c>
      <c r="BM303" s="239" t="s">
        <v>2047</v>
      </c>
    </row>
    <row r="304" s="13" customFormat="1">
      <c r="A304" s="13"/>
      <c r="B304" s="262"/>
      <c r="C304" s="263"/>
      <c r="D304" s="257" t="s">
        <v>906</v>
      </c>
      <c r="E304" s="264" t="s">
        <v>1</v>
      </c>
      <c r="F304" s="265" t="s">
        <v>2048</v>
      </c>
      <c r="G304" s="263"/>
      <c r="H304" s="266">
        <v>24.600000000000001</v>
      </c>
      <c r="I304" s="267"/>
      <c r="J304" s="263"/>
      <c r="K304" s="263"/>
      <c r="L304" s="268"/>
      <c r="M304" s="269"/>
      <c r="N304" s="270"/>
      <c r="O304" s="270"/>
      <c r="P304" s="270"/>
      <c r="Q304" s="270"/>
      <c r="R304" s="270"/>
      <c r="S304" s="270"/>
      <c r="T304" s="27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2" t="s">
        <v>906</v>
      </c>
      <c r="AU304" s="272" t="s">
        <v>85</v>
      </c>
      <c r="AV304" s="13" t="s">
        <v>85</v>
      </c>
      <c r="AW304" s="13" t="s">
        <v>33</v>
      </c>
      <c r="AX304" s="13" t="s">
        <v>76</v>
      </c>
      <c r="AY304" s="272" t="s">
        <v>183</v>
      </c>
    </row>
    <row r="305" s="13" customFormat="1">
      <c r="A305" s="13"/>
      <c r="B305" s="262"/>
      <c r="C305" s="263"/>
      <c r="D305" s="257" t="s">
        <v>906</v>
      </c>
      <c r="E305" s="264" t="s">
        <v>1</v>
      </c>
      <c r="F305" s="265" t="s">
        <v>2049</v>
      </c>
      <c r="G305" s="263"/>
      <c r="H305" s="266">
        <v>7.8200000000000003</v>
      </c>
      <c r="I305" s="267"/>
      <c r="J305" s="263"/>
      <c r="K305" s="263"/>
      <c r="L305" s="268"/>
      <c r="M305" s="269"/>
      <c r="N305" s="270"/>
      <c r="O305" s="270"/>
      <c r="P305" s="270"/>
      <c r="Q305" s="270"/>
      <c r="R305" s="270"/>
      <c r="S305" s="270"/>
      <c r="T305" s="27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72" t="s">
        <v>906</v>
      </c>
      <c r="AU305" s="272" t="s">
        <v>85</v>
      </c>
      <c r="AV305" s="13" t="s">
        <v>85</v>
      </c>
      <c r="AW305" s="13" t="s">
        <v>33</v>
      </c>
      <c r="AX305" s="13" t="s">
        <v>76</v>
      </c>
      <c r="AY305" s="272" t="s">
        <v>183</v>
      </c>
    </row>
    <row r="306" s="13" customFormat="1">
      <c r="A306" s="13"/>
      <c r="B306" s="262"/>
      <c r="C306" s="263"/>
      <c r="D306" s="257" t="s">
        <v>906</v>
      </c>
      <c r="E306" s="264" t="s">
        <v>1</v>
      </c>
      <c r="F306" s="265" t="s">
        <v>2050</v>
      </c>
      <c r="G306" s="263"/>
      <c r="H306" s="266">
        <v>3.8500000000000001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72" t="s">
        <v>906</v>
      </c>
      <c r="AU306" s="272" t="s">
        <v>85</v>
      </c>
      <c r="AV306" s="13" t="s">
        <v>85</v>
      </c>
      <c r="AW306" s="13" t="s">
        <v>33</v>
      </c>
      <c r="AX306" s="13" t="s">
        <v>76</v>
      </c>
      <c r="AY306" s="272" t="s">
        <v>183</v>
      </c>
    </row>
    <row r="307" s="13" customFormat="1">
      <c r="A307" s="13"/>
      <c r="B307" s="262"/>
      <c r="C307" s="263"/>
      <c r="D307" s="257" t="s">
        <v>906</v>
      </c>
      <c r="E307" s="264" t="s">
        <v>1</v>
      </c>
      <c r="F307" s="265" t="s">
        <v>2051</v>
      </c>
      <c r="G307" s="263"/>
      <c r="H307" s="266">
        <v>3.79</v>
      </c>
      <c r="I307" s="267"/>
      <c r="J307" s="263"/>
      <c r="K307" s="263"/>
      <c r="L307" s="268"/>
      <c r="M307" s="269"/>
      <c r="N307" s="270"/>
      <c r="O307" s="270"/>
      <c r="P307" s="270"/>
      <c r="Q307" s="270"/>
      <c r="R307" s="270"/>
      <c r="S307" s="270"/>
      <c r="T307" s="27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72" t="s">
        <v>906</v>
      </c>
      <c r="AU307" s="272" t="s">
        <v>85</v>
      </c>
      <c r="AV307" s="13" t="s">
        <v>85</v>
      </c>
      <c r="AW307" s="13" t="s">
        <v>33</v>
      </c>
      <c r="AX307" s="13" t="s">
        <v>76</v>
      </c>
      <c r="AY307" s="272" t="s">
        <v>183</v>
      </c>
    </row>
    <row r="308" s="14" customFormat="1">
      <c r="A308" s="14"/>
      <c r="B308" s="273"/>
      <c r="C308" s="274"/>
      <c r="D308" s="257" t="s">
        <v>906</v>
      </c>
      <c r="E308" s="275" t="s">
        <v>1</v>
      </c>
      <c r="F308" s="276" t="s">
        <v>920</v>
      </c>
      <c r="G308" s="274"/>
      <c r="H308" s="277">
        <v>40.060000000000002</v>
      </c>
      <c r="I308" s="278"/>
      <c r="J308" s="274"/>
      <c r="K308" s="274"/>
      <c r="L308" s="279"/>
      <c r="M308" s="280"/>
      <c r="N308" s="281"/>
      <c r="O308" s="281"/>
      <c r="P308" s="281"/>
      <c r="Q308" s="281"/>
      <c r="R308" s="281"/>
      <c r="S308" s="281"/>
      <c r="T308" s="28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83" t="s">
        <v>906</v>
      </c>
      <c r="AU308" s="283" t="s">
        <v>85</v>
      </c>
      <c r="AV308" s="14" t="s">
        <v>196</v>
      </c>
      <c r="AW308" s="14" t="s">
        <v>33</v>
      </c>
      <c r="AX308" s="14" t="s">
        <v>83</v>
      </c>
      <c r="AY308" s="283" t="s">
        <v>183</v>
      </c>
    </row>
    <row r="309" s="2" customFormat="1" ht="24.15" customHeight="1">
      <c r="A309" s="39"/>
      <c r="B309" s="40"/>
      <c r="C309" s="241" t="s">
        <v>436</v>
      </c>
      <c r="D309" s="241" t="s">
        <v>191</v>
      </c>
      <c r="E309" s="242" t="s">
        <v>1170</v>
      </c>
      <c r="F309" s="243" t="s">
        <v>1171</v>
      </c>
      <c r="G309" s="244" t="s">
        <v>189</v>
      </c>
      <c r="H309" s="245">
        <v>44.066000000000002</v>
      </c>
      <c r="I309" s="246"/>
      <c r="J309" s="247">
        <f>ROUND(I309*H309,2)</f>
        <v>0</v>
      </c>
      <c r="K309" s="243" t="s">
        <v>194</v>
      </c>
      <c r="L309" s="248"/>
      <c r="M309" s="249" t="s">
        <v>1</v>
      </c>
      <c r="N309" s="250" t="s">
        <v>41</v>
      </c>
      <c r="O309" s="92"/>
      <c r="P309" s="237">
        <f>O309*H309</f>
        <v>0</v>
      </c>
      <c r="Q309" s="237">
        <v>0.00198</v>
      </c>
      <c r="R309" s="237">
        <f>Q309*H309</f>
        <v>0.087250680000000011</v>
      </c>
      <c r="S309" s="237">
        <v>0</v>
      </c>
      <c r="T309" s="238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9" t="s">
        <v>195</v>
      </c>
      <c r="AT309" s="239" t="s">
        <v>191</v>
      </c>
      <c r="AU309" s="239" t="s">
        <v>85</v>
      </c>
      <c r="AY309" s="18" t="s">
        <v>183</v>
      </c>
      <c r="BE309" s="240">
        <f>IF(N309="základní",J309,0)</f>
        <v>0</v>
      </c>
      <c r="BF309" s="240">
        <f>IF(N309="snížená",J309,0)</f>
        <v>0</v>
      </c>
      <c r="BG309" s="240">
        <f>IF(N309="zákl. přenesená",J309,0)</f>
        <v>0</v>
      </c>
      <c r="BH309" s="240">
        <f>IF(N309="sníž. přenesená",J309,0)</f>
        <v>0</v>
      </c>
      <c r="BI309" s="240">
        <f>IF(N309="nulová",J309,0)</f>
        <v>0</v>
      </c>
      <c r="BJ309" s="18" t="s">
        <v>83</v>
      </c>
      <c r="BK309" s="240">
        <f>ROUND(I309*H309,2)</f>
        <v>0</v>
      </c>
      <c r="BL309" s="18" t="s">
        <v>190</v>
      </c>
      <c r="BM309" s="239" t="s">
        <v>2052</v>
      </c>
    </row>
    <row r="310" s="13" customFormat="1">
      <c r="A310" s="13"/>
      <c r="B310" s="262"/>
      <c r="C310" s="263"/>
      <c r="D310" s="257" t="s">
        <v>906</v>
      </c>
      <c r="E310" s="263"/>
      <c r="F310" s="265" t="s">
        <v>2053</v>
      </c>
      <c r="G310" s="263"/>
      <c r="H310" s="266">
        <v>44.066000000000002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72" t="s">
        <v>906</v>
      </c>
      <c r="AU310" s="272" t="s">
        <v>85</v>
      </c>
      <c r="AV310" s="13" t="s">
        <v>85</v>
      </c>
      <c r="AW310" s="13" t="s">
        <v>4</v>
      </c>
      <c r="AX310" s="13" t="s">
        <v>83</v>
      </c>
      <c r="AY310" s="272" t="s">
        <v>183</v>
      </c>
    </row>
    <row r="311" s="2" customFormat="1" ht="16.5" customHeight="1">
      <c r="A311" s="39"/>
      <c r="B311" s="40"/>
      <c r="C311" s="228" t="s">
        <v>315</v>
      </c>
      <c r="D311" s="228" t="s">
        <v>186</v>
      </c>
      <c r="E311" s="229" t="s">
        <v>1174</v>
      </c>
      <c r="F311" s="230" t="s">
        <v>1175</v>
      </c>
      <c r="G311" s="231" t="s">
        <v>469</v>
      </c>
      <c r="H311" s="232">
        <v>91.989999999999995</v>
      </c>
      <c r="I311" s="233"/>
      <c r="J311" s="234">
        <f>ROUND(I311*H311,2)</f>
        <v>0</v>
      </c>
      <c r="K311" s="230" t="s">
        <v>194</v>
      </c>
      <c r="L311" s="45"/>
      <c r="M311" s="235" t="s">
        <v>1</v>
      </c>
      <c r="N311" s="236" t="s">
        <v>41</v>
      </c>
      <c r="O311" s="92"/>
      <c r="P311" s="237">
        <f>O311*H311</f>
        <v>0</v>
      </c>
      <c r="Q311" s="237">
        <v>0</v>
      </c>
      <c r="R311" s="237">
        <f>Q311*H311</f>
        <v>0</v>
      </c>
      <c r="S311" s="237">
        <v>0.035299999999999998</v>
      </c>
      <c r="T311" s="238">
        <f>S311*H311</f>
        <v>3.2472469999999998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9" t="s">
        <v>190</v>
      </c>
      <c r="AT311" s="239" t="s">
        <v>186</v>
      </c>
      <c r="AU311" s="239" t="s">
        <v>85</v>
      </c>
      <c r="AY311" s="18" t="s">
        <v>183</v>
      </c>
      <c r="BE311" s="240">
        <f>IF(N311="základní",J311,0)</f>
        <v>0</v>
      </c>
      <c r="BF311" s="240">
        <f>IF(N311="snížená",J311,0)</f>
        <v>0</v>
      </c>
      <c r="BG311" s="240">
        <f>IF(N311="zákl. přenesená",J311,0)</f>
        <v>0</v>
      </c>
      <c r="BH311" s="240">
        <f>IF(N311="sníž. přenesená",J311,0)</f>
        <v>0</v>
      </c>
      <c r="BI311" s="240">
        <f>IF(N311="nulová",J311,0)</f>
        <v>0</v>
      </c>
      <c r="BJ311" s="18" t="s">
        <v>83</v>
      </c>
      <c r="BK311" s="240">
        <f>ROUND(I311*H311,2)</f>
        <v>0</v>
      </c>
      <c r="BL311" s="18" t="s">
        <v>190</v>
      </c>
      <c r="BM311" s="239" t="s">
        <v>2054</v>
      </c>
    </row>
    <row r="312" s="13" customFormat="1">
      <c r="A312" s="13"/>
      <c r="B312" s="262"/>
      <c r="C312" s="263"/>
      <c r="D312" s="257" t="s">
        <v>906</v>
      </c>
      <c r="E312" s="264" t="s">
        <v>1</v>
      </c>
      <c r="F312" s="265" t="s">
        <v>2055</v>
      </c>
      <c r="G312" s="263"/>
      <c r="H312" s="266">
        <v>19.27</v>
      </c>
      <c r="I312" s="267"/>
      <c r="J312" s="263"/>
      <c r="K312" s="263"/>
      <c r="L312" s="268"/>
      <c r="M312" s="269"/>
      <c r="N312" s="270"/>
      <c r="O312" s="270"/>
      <c r="P312" s="270"/>
      <c r="Q312" s="270"/>
      <c r="R312" s="270"/>
      <c r="S312" s="270"/>
      <c r="T312" s="27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72" t="s">
        <v>906</v>
      </c>
      <c r="AU312" s="272" t="s">
        <v>85</v>
      </c>
      <c r="AV312" s="13" t="s">
        <v>85</v>
      </c>
      <c r="AW312" s="13" t="s">
        <v>33</v>
      </c>
      <c r="AX312" s="13" t="s">
        <v>76</v>
      </c>
      <c r="AY312" s="272" t="s">
        <v>183</v>
      </c>
    </row>
    <row r="313" s="13" customFormat="1">
      <c r="A313" s="13"/>
      <c r="B313" s="262"/>
      <c r="C313" s="263"/>
      <c r="D313" s="257" t="s">
        <v>906</v>
      </c>
      <c r="E313" s="264" t="s">
        <v>1</v>
      </c>
      <c r="F313" s="265" t="s">
        <v>2056</v>
      </c>
      <c r="G313" s="263"/>
      <c r="H313" s="266">
        <v>35.469999999999999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72" t="s">
        <v>906</v>
      </c>
      <c r="AU313" s="272" t="s">
        <v>85</v>
      </c>
      <c r="AV313" s="13" t="s">
        <v>85</v>
      </c>
      <c r="AW313" s="13" t="s">
        <v>33</v>
      </c>
      <c r="AX313" s="13" t="s">
        <v>76</v>
      </c>
      <c r="AY313" s="272" t="s">
        <v>183</v>
      </c>
    </row>
    <row r="314" s="13" customFormat="1">
      <c r="A314" s="13"/>
      <c r="B314" s="262"/>
      <c r="C314" s="263"/>
      <c r="D314" s="257" t="s">
        <v>906</v>
      </c>
      <c r="E314" s="264" t="s">
        <v>1</v>
      </c>
      <c r="F314" s="265" t="s">
        <v>2057</v>
      </c>
      <c r="G314" s="263"/>
      <c r="H314" s="266">
        <v>18.66</v>
      </c>
      <c r="I314" s="267"/>
      <c r="J314" s="263"/>
      <c r="K314" s="263"/>
      <c r="L314" s="268"/>
      <c r="M314" s="269"/>
      <c r="N314" s="270"/>
      <c r="O314" s="270"/>
      <c r="P314" s="270"/>
      <c r="Q314" s="270"/>
      <c r="R314" s="270"/>
      <c r="S314" s="270"/>
      <c r="T314" s="27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72" t="s">
        <v>906</v>
      </c>
      <c r="AU314" s="272" t="s">
        <v>85</v>
      </c>
      <c r="AV314" s="13" t="s">
        <v>85</v>
      </c>
      <c r="AW314" s="13" t="s">
        <v>33</v>
      </c>
      <c r="AX314" s="13" t="s">
        <v>76</v>
      </c>
      <c r="AY314" s="272" t="s">
        <v>183</v>
      </c>
    </row>
    <row r="315" s="13" customFormat="1">
      <c r="A315" s="13"/>
      <c r="B315" s="262"/>
      <c r="C315" s="263"/>
      <c r="D315" s="257" t="s">
        <v>906</v>
      </c>
      <c r="E315" s="264" t="s">
        <v>1</v>
      </c>
      <c r="F315" s="265" t="s">
        <v>2058</v>
      </c>
      <c r="G315" s="263"/>
      <c r="H315" s="266">
        <v>18.59</v>
      </c>
      <c r="I315" s="267"/>
      <c r="J315" s="263"/>
      <c r="K315" s="263"/>
      <c r="L315" s="268"/>
      <c r="M315" s="269"/>
      <c r="N315" s="270"/>
      <c r="O315" s="270"/>
      <c r="P315" s="270"/>
      <c r="Q315" s="270"/>
      <c r="R315" s="270"/>
      <c r="S315" s="270"/>
      <c r="T315" s="27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72" t="s">
        <v>906</v>
      </c>
      <c r="AU315" s="272" t="s">
        <v>85</v>
      </c>
      <c r="AV315" s="13" t="s">
        <v>85</v>
      </c>
      <c r="AW315" s="13" t="s">
        <v>33</v>
      </c>
      <c r="AX315" s="13" t="s">
        <v>76</v>
      </c>
      <c r="AY315" s="272" t="s">
        <v>183</v>
      </c>
    </row>
    <row r="316" s="14" customFormat="1">
      <c r="A316" s="14"/>
      <c r="B316" s="273"/>
      <c r="C316" s="274"/>
      <c r="D316" s="257" t="s">
        <v>906</v>
      </c>
      <c r="E316" s="275" t="s">
        <v>1</v>
      </c>
      <c r="F316" s="276" t="s">
        <v>920</v>
      </c>
      <c r="G316" s="274"/>
      <c r="H316" s="277">
        <v>91.989999999999995</v>
      </c>
      <c r="I316" s="278"/>
      <c r="J316" s="274"/>
      <c r="K316" s="274"/>
      <c r="L316" s="279"/>
      <c r="M316" s="280"/>
      <c r="N316" s="281"/>
      <c r="O316" s="281"/>
      <c r="P316" s="281"/>
      <c r="Q316" s="281"/>
      <c r="R316" s="281"/>
      <c r="S316" s="281"/>
      <c r="T316" s="28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83" t="s">
        <v>906</v>
      </c>
      <c r="AU316" s="283" t="s">
        <v>85</v>
      </c>
      <c r="AV316" s="14" t="s">
        <v>196</v>
      </c>
      <c r="AW316" s="14" t="s">
        <v>33</v>
      </c>
      <c r="AX316" s="14" t="s">
        <v>83</v>
      </c>
      <c r="AY316" s="283" t="s">
        <v>183</v>
      </c>
    </row>
    <row r="317" s="2" customFormat="1" ht="37.8" customHeight="1">
      <c r="A317" s="39"/>
      <c r="B317" s="40"/>
      <c r="C317" s="228" t="s">
        <v>443</v>
      </c>
      <c r="D317" s="228" t="s">
        <v>186</v>
      </c>
      <c r="E317" s="229" t="s">
        <v>1181</v>
      </c>
      <c r="F317" s="230" t="s">
        <v>1182</v>
      </c>
      <c r="G317" s="231" t="s">
        <v>469</v>
      </c>
      <c r="H317" s="232">
        <v>93.319999999999993</v>
      </c>
      <c r="I317" s="233"/>
      <c r="J317" s="234">
        <f>ROUND(I317*H317,2)</f>
        <v>0</v>
      </c>
      <c r="K317" s="230" t="s">
        <v>194</v>
      </c>
      <c r="L317" s="45"/>
      <c r="M317" s="235" t="s">
        <v>1</v>
      </c>
      <c r="N317" s="236" t="s">
        <v>41</v>
      </c>
      <c r="O317" s="92"/>
      <c r="P317" s="237">
        <f>O317*H317</f>
        <v>0</v>
      </c>
      <c r="Q317" s="237">
        <v>0.0090299999999999998</v>
      </c>
      <c r="R317" s="237">
        <f>Q317*H317</f>
        <v>0.84267959999999997</v>
      </c>
      <c r="S317" s="237">
        <v>0</v>
      </c>
      <c r="T317" s="238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9" t="s">
        <v>190</v>
      </c>
      <c r="AT317" s="239" t="s">
        <v>186</v>
      </c>
      <c r="AU317" s="239" t="s">
        <v>85</v>
      </c>
      <c r="AY317" s="18" t="s">
        <v>183</v>
      </c>
      <c r="BE317" s="240">
        <f>IF(N317="základní",J317,0)</f>
        <v>0</v>
      </c>
      <c r="BF317" s="240">
        <f>IF(N317="snížená",J317,0)</f>
        <v>0</v>
      </c>
      <c r="BG317" s="240">
        <f>IF(N317="zákl. přenesená",J317,0)</f>
        <v>0</v>
      </c>
      <c r="BH317" s="240">
        <f>IF(N317="sníž. přenesená",J317,0)</f>
        <v>0</v>
      </c>
      <c r="BI317" s="240">
        <f>IF(N317="nulová",J317,0)</f>
        <v>0</v>
      </c>
      <c r="BJ317" s="18" t="s">
        <v>83</v>
      </c>
      <c r="BK317" s="240">
        <f>ROUND(I317*H317,2)</f>
        <v>0</v>
      </c>
      <c r="BL317" s="18" t="s">
        <v>190</v>
      </c>
      <c r="BM317" s="239" t="s">
        <v>2059</v>
      </c>
    </row>
    <row r="318" s="13" customFormat="1">
      <c r="A318" s="13"/>
      <c r="B318" s="262"/>
      <c r="C318" s="263"/>
      <c r="D318" s="257" t="s">
        <v>906</v>
      </c>
      <c r="E318" s="264" t="s">
        <v>1</v>
      </c>
      <c r="F318" s="265" t="s">
        <v>1946</v>
      </c>
      <c r="G318" s="263"/>
      <c r="H318" s="266">
        <v>20.600000000000001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72" t="s">
        <v>906</v>
      </c>
      <c r="AU318" s="272" t="s">
        <v>85</v>
      </c>
      <c r="AV318" s="13" t="s">
        <v>85</v>
      </c>
      <c r="AW318" s="13" t="s">
        <v>33</v>
      </c>
      <c r="AX318" s="13" t="s">
        <v>76</v>
      </c>
      <c r="AY318" s="272" t="s">
        <v>183</v>
      </c>
    </row>
    <row r="319" s="13" customFormat="1">
      <c r="A319" s="13"/>
      <c r="B319" s="262"/>
      <c r="C319" s="263"/>
      <c r="D319" s="257" t="s">
        <v>906</v>
      </c>
      <c r="E319" s="264" t="s">
        <v>1</v>
      </c>
      <c r="F319" s="265" t="s">
        <v>2056</v>
      </c>
      <c r="G319" s="263"/>
      <c r="H319" s="266">
        <v>35.469999999999999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72" t="s">
        <v>906</v>
      </c>
      <c r="AU319" s="272" t="s">
        <v>85</v>
      </c>
      <c r="AV319" s="13" t="s">
        <v>85</v>
      </c>
      <c r="AW319" s="13" t="s">
        <v>33</v>
      </c>
      <c r="AX319" s="13" t="s">
        <v>76</v>
      </c>
      <c r="AY319" s="272" t="s">
        <v>183</v>
      </c>
    </row>
    <row r="320" s="13" customFormat="1">
      <c r="A320" s="13"/>
      <c r="B320" s="262"/>
      <c r="C320" s="263"/>
      <c r="D320" s="257" t="s">
        <v>906</v>
      </c>
      <c r="E320" s="264" t="s">
        <v>1</v>
      </c>
      <c r="F320" s="265" t="s">
        <v>2057</v>
      </c>
      <c r="G320" s="263"/>
      <c r="H320" s="266">
        <v>18.66</v>
      </c>
      <c r="I320" s="267"/>
      <c r="J320" s="263"/>
      <c r="K320" s="263"/>
      <c r="L320" s="268"/>
      <c r="M320" s="269"/>
      <c r="N320" s="270"/>
      <c r="O320" s="270"/>
      <c r="P320" s="270"/>
      <c r="Q320" s="270"/>
      <c r="R320" s="270"/>
      <c r="S320" s="270"/>
      <c r="T320" s="27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72" t="s">
        <v>906</v>
      </c>
      <c r="AU320" s="272" t="s">
        <v>85</v>
      </c>
      <c r="AV320" s="13" t="s">
        <v>85</v>
      </c>
      <c r="AW320" s="13" t="s">
        <v>33</v>
      </c>
      <c r="AX320" s="13" t="s">
        <v>76</v>
      </c>
      <c r="AY320" s="272" t="s">
        <v>183</v>
      </c>
    </row>
    <row r="321" s="13" customFormat="1">
      <c r="A321" s="13"/>
      <c r="B321" s="262"/>
      <c r="C321" s="263"/>
      <c r="D321" s="257" t="s">
        <v>906</v>
      </c>
      <c r="E321" s="264" t="s">
        <v>1</v>
      </c>
      <c r="F321" s="265" t="s">
        <v>2058</v>
      </c>
      <c r="G321" s="263"/>
      <c r="H321" s="266">
        <v>18.59</v>
      </c>
      <c r="I321" s="267"/>
      <c r="J321" s="263"/>
      <c r="K321" s="263"/>
      <c r="L321" s="268"/>
      <c r="M321" s="269"/>
      <c r="N321" s="270"/>
      <c r="O321" s="270"/>
      <c r="P321" s="270"/>
      <c r="Q321" s="270"/>
      <c r="R321" s="270"/>
      <c r="S321" s="270"/>
      <c r="T321" s="27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72" t="s">
        <v>906</v>
      </c>
      <c r="AU321" s="272" t="s">
        <v>85</v>
      </c>
      <c r="AV321" s="13" t="s">
        <v>85</v>
      </c>
      <c r="AW321" s="13" t="s">
        <v>33</v>
      </c>
      <c r="AX321" s="13" t="s">
        <v>76</v>
      </c>
      <c r="AY321" s="272" t="s">
        <v>183</v>
      </c>
    </row>
    <row r="322" s="14" customFormat="1">
      <c r="A322" s="14"/>
      <c r="B322" s="273"/>
      <c r="C322" s="274"/>
      <c r="D322" s="257" t="s">
        <v>906</v>
      </c>
      <c r="E322" s="275" t="s">
        <v>1</v>
      </c>
      <c r="F322" s="276" t="s">
        <v>920</v>
      </c>
      <c r="G322" s="274"/>
      <c r="H322" s="277">
        <v>93.319999999999993</v>
      </c>
      <c r="I322" s="278"/>
      <c r="J322" s="274"/>
      <c r="K322" s="274"/>
      <c r="L322" s="279"/>
      <c r="M322" s="280"/>
      <c r="N322" s="281"/>
      <c r="O322" s="281"/>
      <c r="P322" s="281"/>
      <c r="Q322" s="281"/>
      <c r="R322" s="281"/>
      <c r="S322" s="281"/>
      <c r="T322" s="28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83" t="s">
        <v>906</v>
      </c>
      <c r="AU322" s="283" t="s">
        <v>85</v>
      </c>
      <c r="AV322" s="14" t="s">
        <v>196</v>
      </c>
      <c r="AW322" s="14" t="s">
        <v>33</v>
      </c>
      <c r="AX322" s="14" t="s">
        <v>83</v>
      </c>
      <c r="AY322" s="283" t="s">
        <v>183</v>
      </c>
    </row>
    <row r="323" s="2" customFormat="1" ht="33" customHeight="1">
      <c r="A323" s="39"/>
      <c r="B323" s="40"/>
      <c r="C323" s="241" t="s">
        <v>318</v>
      </c>
      <c r="D323" s="241" t="s">
        <v>191</v>
      </c>
      <c r="E323" s="242" t="s">
        <v>1184</v>
      </c>
      <c r="F323" s="243" t="s">
        <v>1185</v>
      </c>
      <c r="G323" s="244" t="s">
        <v>469</v>
      </c>
      <c r="H323" s="245">
        <v>107.318</v>
      </c>
      <c r="I323" s="246"/>
      <c r="J323" s="247">
        <f>ROUND(I323*H323,2)</f>
        <v>0</v>
      </c>
      <c r="K323" s="243" t="s">
        <v>194</v>
      </c>
      <c r="L323" s="248"/>
      <c r="M323" s="249" t="s">
        <v>1</v>
      </c>
      <c r="N323" s="250" t="s">
        <v>41</v>
      </c>
      <c r="O323" s="92"/>
      <c r="P323" s="237">
        <f>O323*H323</f>
        <v>0</v>
      </c>
      <c r="Q323" s="237">
        <v>0.021999999999999999</v>
      </c>
      <c r="R323" s="237">
        <f>Q323*H323</f>
        <v>2.3609959999999997</v>
      </c>
      <c r="S323" s="237">
        <v>0</v>
      </c>
      <c r="T323" s="238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9" t="s">
        <v>195</v>
      </c>
      <c r="AT323" s="239" t="s">
        <v>191</v>
      </c>
      <c r="AU323" s="239" t="s">
        <v>85</v>
      </c>
      <c r="AY323" s="18" t="s">
        <v>183</v>
      </c>
      <c r="BE323" s="240">
        <f>IF(N323="základní",J323,0)</f>
        <v>0</v>
      </c>
      <c r="BF323" s="240">
        <f>IF(N323="snížená",J323,0)</f>
        <v>0</v>
      </c>
      <c r="BG323" s="240">
        <f>IF(N323="zákl. přenesená",J323,0)</f>
        <v>0</v>
      </c>
      <c r="BH323" s="240">
        <f>IF(N323="sníž. přenesená",J323,0)</f>
        <v>0</v>
      </c>
      <c r="BI323" s="240">
        <f>IF(N323="nulová",J323,0)</f>
        <v>0</v>
      </c>
      <c r="BJ323" s="18" t="s">
        <v>83</v>
      </c>
      <c r="BK323" s="240">
        <f>ROUND(I323*H323,2)</f>
        <v>0</v>
      </c>
      <c r="BL323" s="18" t="s">
        <v>190</v>
      </c>
      <c r="BM323" s="239" t="s">
        <v>2060</v>
      </c>
    </row>
    <row r="324" s="13" customFormat="1">
      <c r="A324" s="13"/>
      <c r="B324" s="262"/>
      <c r="C324" s="263"/>
      <c r="D324" s="257" t="s">
        <v>906</v>
      </c>
      <c r="E324" s="263"/>
      <c r="F324" s="265" t="s">
        <v>2061</v>
      </c>
      <c r="G324" s="263"/>
      <c r="H324" s="266">
        <v>107.318</v>
      </c>
      <c r="I324" s="267"/>
      <c r="J324" s="263"/>
      <c r="K324" s="263"/>
      <c r="L324" s="268"/>
      <c r="M324" s="269"/>
      <c r="N324" s="270"/>
      <c r="O324" s="270"/>
      <c r="P324" s="270"/>
      <c r="Q324" s="270"/>
      <c r="R324" s="270"/>
      <c r="S324" s="270"/>
      <c r="T324" s="27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72" t="s">
        <v>906</v>
      </c>
      <c r="AU324" s="272" t="s">
        <v>85</v>
      </c>
      <c r="AV324" s="13" t="s">
        <v>85</v>
      </c>
      <c r="AW324" s="13" t="s">
        <v>4</v>
      </c>
      <c r="AX324" s="13" t="s">
        <v>83</v>
      </c>
      <c r="AY324" s="272" t="s">
        <v>183</v>
      </c>
    </row>
    <row r="325" s="2" customFormat="1" ht="24.15" customHeight="1">
      <c r="A325" s="39"/>
      <c r="B325" s="40"/>
      <c r="C325" s="228" t="s">
        <v>450</v>
      </c>
      <c r="D325" s="228" t="s">
        <v>186</v>
      </c>
      <c r="E325" s="229" t="s">
        <v>1188</v>
      </c>
      <c r="F325" s="230" t="s">
        <v>1189</v>
      </c>
      <c r="G325" s="231" t="s">
        <v>469</v>
      </c>
      <c r="H325" s="232">
        <v>93.319999999999993</v>
      </c>
      <c r="I325" s="233"/>
      <c r="J325" s="234">
        <f>ROUND(I325*H325,2)</f>
        <v>0</v>
      </c>
      <c r="K325" s="230" t="s">
        <v>194</v>
      </c>
      <c r="L325" s="45"/>
      <c r="M325" s="235" t="s">
        <v>1</v>
      </c>
      <c r="N325" s="236" t="s">
        <v>41</v>
      </c>
      <c r="O325" s="92"/>
      <c r="P325" s="237">
        <f>O325*H325</f>
        <v>0</v>
      </c>
      <c r="Q325" s="237">
        <v>0.0015</v>
      </c>
      <c r="R325" s="237">
        <f>Q325*H325</f>
        <v>0.13997999999999999</v>
      </c>
      <c r="S325" s="237">
        <v>0</v>
      </c>
      <c r="T325" s="238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9" t="s">
        <v>190</v>
      </c>
      <c r="AT325" s="239" t="s">
        <v>186</v>
      </c>
      <c r="AU325" s="239" t="s">
        <v>85</v>
      </c>
      <c r="AY325" s="18" t="s">
        <v>183</v>
      </c>
      <c r="BE325" s="240">
        <f>IF(N325="základní",J325,0)</f>
        <v>0</v>
      </c>
      <c r="BF325" s="240">
        <f>IF(N325="snížená",J325,0)</f>
        <v>0</v>
      </c>
      <c r="BG325" s="240">
        <f>IF(N325="zákl. přenesená",J325,0)</f>
        <v>0</v>
      </c>
      <c r="BH325" s="240">
        <f>IF(N325="sníž. přenesená",J325,0)</f>
        <v>0</v>
      </c>
      <c r="BI325" s="240">
        <f>IF(N325="nulová",J325,0)</f>
        <v>0</v>
      </c>
      <c r="BJ325" s="18" t="s">
        <v>83</v>
      </c>
      <c r="BK325" s="240">
        <f>ROUND(I325*H325,2)</f>
        <v>0</v>
      </c>
      <c r="BL325" s="18" t="s">
        <v>190</v>
      </c>
      <c r="BM325" s="239" t="s">
        <v>2062</v>
      </c>
    </row>
    <row r="326" s="2" customFormat="1" ht="16.5" customHeight="1">
      <c r="A326" s="39"/>
      <c r="B326" s="40"/>
      <c r="C326" s="228" t="s">
        <v>322</v>
      </c>
      <c r="D326" s="228" t="s">
        <v>186</v>
      </c>
      <c r="E326" s="229" t="s">
        <v>1191</v>
      </c>
      <c r="F326" s="230" t="s">
        <v>1192</v>
      </c>
      <c r="G326" s="231" t="s">
        <v>189</v>
      </c>
      <c r="H326" s="232">
        <v>166.47999999999999</v>
      </c>
      <c r="I326" s="233"/>
      <c r="J326" s="234">
        <f>ROUND(I326*H326,2)</f>
        <v>0</v>
      </c>
      <c r="K326" s="230" t="s">
        <v>194</v>
      </c>
      <c r="L326" s="45"/>
      <c r="M326" s="235" t="s">
        <v>1</v>
      </c>
      <c r="N326" s="236" t="s">
        <v>41</v>
      </c>
      <c r="O326" s="92"/>
      <c r="P326" s="237">
        <f>O326*H326</f>
        <v>0</v>
      </c>
      <c r="Q326" s="237">
        <v>0.00032000000000000003</v>
      </c>
      <c r="R326" s="237">
        <f>Q326*H326</f>
        <v>0.053273600000000004</v>
      </c>
      <c r="S326" s="237">
        <v>0</v>
      </c>
      <c r="T326" s="238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9" t="s">
        <v>190</v>
      </c>
      <c r="AT326" s="239" t="s">
        <v>186</v>
      </c>
      <c r="AU326" s="239" t="s">
        <v>85</v>
      </c>
      <c r="AY326" s="18" t="s">
        <v>183</v>
      </c>
      <c r="BE326" s="240">
        <f>IF(N326="základní",J326,0)</f>
        <v>0</v>
      </c>
      <c r="BF326" s="240">
        <f>IF(N326="snížená",J326,0)</f>
        <v>0</v>
      </c>
      <c r="BG326" s="240">
        <f>IF(N326="zákl. přenesená",J326,0)</f>
        <v>0</v>
      </c>
      <c r="BH326" s="240">
        <f>IF(N326="sníž. přenesená",J326,0)</f>
        <v>0</v>
      </c>
      <c r="BI326" s="240">
        <f>IF(N326="nulová",J326,0)</f>
        <v>0</v>
      </c>
      <c r="BJ326" s="18" t="s">
        <v>83</v>
      </c>
      <c r="BK326" s="240">
        <f>ROUND(I326*H326,2)</f>
        <v>0</v>
      </c>
      <c r="BL326" s="18" t="s">
        <v>190</v>
      </c>
      <c r="BM326" s="239" t="s">
        <v>2063</v>
      </c>
    </row>
    <row r="327" s="13" customFormat="1">
      <c r="A327" s="13"/>
      <c r="B327" s="262"/>
      <c r="C327" s="263"/>
      <c r="D327" s="257" t="s">
        <v>906</v>
      </c>
      <c r="E327" s="264" t="s">
        <v>1</v>
      </c>
      <c r="F327" s="265" t="s">
        <v>2064</v>
      </c>
      <c r="G327" s="263"/>
      <c r="H327" s="266">
        <v>24.600000000000001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72" t="s">
        <v>906</v>
      </c>
      <c r="AU327" s="272" t="s">
        <v>85</v>
      </c>
      <c r="AV327" s="13" t="s">
        <v>85</v>
      </c>
      <c r="AW327" s="13" t="s">
        <v>33</v>
      </c>
      <c r="AX327" s="13" t="s">
        <v>76</v>
      </c>
      <c r="AY327" s="272" t="s">
        <v>183</v>
      </c>
    </row>
    <row r="328" s="13" customFormat="1">
      <c r="A328" s="13"/>
      <c r="B328" s="262"/>
      <c r="C328" s="263"/>
      <c r="D328" s="257" t="s">
        <v>906</v>
      </c>
      <c r="E328" s="264" t="s">
        <v>1</v>
      </c>
      <c r="F328" s="265" t="s">
        <v>2065</v>
      </c>
      <c r="G328" s="263"/>
      <c r="H328" s="266">
        <v>58.240000000000002</v>
      </c>
      <c r="I328" s="267"/>
      <c r="J328" s="263"/>
      <c r="K328" s="263"/>
      <c r="L328" s="268"/>
      <c r="M328" s="269"/>
      <c r="N328" s="270"/>
      <c r="O328" s="270"/>
      <c r="P328" s="270"/>
      <c r="Q328" s="270"/>
      <c r="R328" s="270"/>
      <c r="S328" s="270"/>
      <c r="T328" s="27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72" t="s">
        <v>906</v>
      </c>
      <c r="AU328" s="272" t="s">
        <v>85</v>
      </c>
      <c r="AV328" s="13" t="s">
        <v>85</v>
      </c>
      <c r="AW328" s="13" t="s">
        <v>33</v>
      </c>
      <c r="AX328" s="13" t="s">
        <v>76</v>
      </c>
      <c r="AY328" s="272" t="s">
        <v>183</v>
      </c>
    </row>
    <row r="329" s="13" customFormat="1">
      <c r="A329" s="13"/>
      <c r="B329" s="262"/>
      <c r="C329" s="263"/>
      <c r="D329" s="257" t="s">
        <v>906</v>
      </c>
      <c r="E329" s="264" t="s">
        <v>1</v>
      </c>
      <c r="F329" s="265" t="s">
        <v>2066</v>
      </c>
      <c r="G329" s="263"/>
      <c r="H329" s="266">
        <v>41.859999999999999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72" t="s">
        <v>906</v>
      </c>
      <c r="AU329" s="272" t="s">
        <v>85</v>
      </c>
      <c r="AV329" s="13" t="s">
        <v>85</v>
      </c>
      <c r="AW329" s="13" t="s">
        <v>33</v>
      </c>
      <c r="AX329" s="13" t="s">
        <v>76</v>
      </c>
      <c r="AY329" s="272" t="s">
        <v>183</v>
      </c>
    </row>
    <row r="330" s="13" customFormat="1">
      <c r="A330" s="13"/>
      <c r="B330" s="262"/>
      <c r="C330" s="263"/>
      <c r="D330" s="257" t="s">
        <v>906</v>
      </c>
      <c r="E330" s="264" t="s">
        <v>1</v>
      </c>
      <c r="F330" s="265" t="s">
        <v>2067</v>
      </c>
      <c r="G330" s="263"/>
      <c r="H330" s="266">
        <v>41.780000000000001</v>
      </c>
      <c r="I330" s="267"/>
      <c r="J330" s="263"/>
      <c r="K330" s="263"/>
      <c r="L330" s="268"/>
      <c r="M330" s="269"/>
      <c r="N330" s="270"/>
      <c r="O330" s="270"/>
      <c r="P330" s="270"/>
      <c r="Q330" s="270"/>
      <c r="R330" s="270"/>
      <c r="S330" s="270"/>
      <c r="T330" s="27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72" t="s">
        <v>906</v>
      </c>
      <c r="AU330" s="272" t="s">
        <v>85</v>
      </c>
      <c r="AV330" s="13" t="s">
        <v>85</v>
      </c>
      <c r="AW330" s="13" t="s">
        <v>33</v>
      </c>
      <c r="AX330" s="13" t="s">
        <v>76</v>
      </c>
      <c r="AY330" s="272" t="s">
        <v>183</v>
      </c>
    </row>
    <row r="331" s="14" customFormat="1">
      <c r="A331" s="14"/>
      <c r="B331" s="273"/>
      <c r="C331" s="274"/>
      <c r="D331" s="257" t="s">
        <v>906</v>
      </c>
      <c r="E331" s="275" t="s">
        <v>1</v>
      </c>
      <c r="F331" s="276" t="s">
        <v>920</v>
      </c>
      <c r="G331" s="274"/>
      <c r="H331" s="277">
        <v>166.47999999999999</v>
      </c>
      <c r="I331" s="278"/>
      <c r="J331" s="274"/>
      <c r="K331" s="274"/>
      <c r="L331" s="279"/>
      <c r="M331" s="280"/>
      <c r="N331" s="281"/>
      <c r="O331" s="281"/>
      <c r="P331" s="281"/>
      <c r="Q331" s="281"/>
      <c r="R331" s="281"/>
      <c r="S331" s="281"/>
      <c r="T331" s="28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83" t="s">
        <v>906</v>
      </c>
      <c r="AU331" s="283" t="s">
        <v>85</v>
      </c>
      <c r="AV331" s="14" t="s">
        <v>196</v>
      </c>
      <c r="AW331" s="14" t="s">
        <v>33</v>
      </c>
      <c r="AX331" s="14" t="s">
        <v>83</v>
      </c>
      <c r="AY331" s="283" t="s">
        <v>183</v>
      </c>
    </row>
    <row r="332" s="2" customFormat="1" ht="24.15" customHeight="1">
      <c r="A332" s="39"/>
      <c r="B332" s="40"/>
      <c r="C332" s="228" t="s">
        <v>457</v>
      </c>
      <c r="D332" s="228" t="s">
        <v>186</v>
      </c>
      <c r="E332" s="229" t="s">
        <v>1777</v>
      </c>
      <c r="F332" s="230" t="s">
        <v>1778</v>
      </c>
      <c r="G332" s="231" t="s">
        <v>350</v>
      </c>
      <c r="H332" s="232">
        <v>3.9489999999999998</v>
      </c>
      <c r="I332" s="233"/>
      <c r="J332" s="234">
        <f>ROUND(I332*H332,2)</f>
        <v>0</v>
      </c>
      <c r="K332" s="230" t="s">
        <v>194</v>
      </c>
      <c r="L332" s="45"/>
      <c r="M332" s="235" t="s">
        <v>1</v>
      </c>
      <c r="N332" s="236" t="s">
        <v>41</v>
      </c>
      <c r="O332" s="92"/>
      <c r="P332" s="237">
        <f>O332*H332</f>
        <v>0</v>
      </c>
      <c r="Q332" s="237">
        <v>0</v>
      </c>
      <c r="R332" s="237">
        <f>Q332*H332</f>
        <v>0</v>
      </c>
      <c r="S332" s="237">
        <v>0</v>
      </c>
      <c r="T332" s="23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9" t="s">
        <v>190</v>
      </c>
      <c r="AT332" s="239" t="s">
        <v>186</v>
      </c>
      <c r="AU332" s="239" t="s">
        <v>85</v>
      </c>
      <c r="AY332" s="18" t="s">
        <v>183</v>
      </c>
      <c r="BE332" s="240">
        <f>IF(N332="základní",J332,0)</f>
        <v>0</v>
      </c>
      <c r="BF332" s="240">
        <f>IF(N332="snížená",J332,0)</f>
        <v>0</v>
      </c>
      <c r="BG332" s="240">
        <f>IF(N332="zákl. přenesená",J332,0)</f>
        <v>0</v>
      </c>
      <c r="BH332" s="240">
        <f>IF(N332="sníž. přenesená",J332,0)</f>
        <v>0</v>
      </c>
      <c r="BI332" s="240">
        <f>IF(N332="nulová",J332,0)</f>
        <v>0</v>
      </c>
      <c r="BJ332" s="18" t="s">
        <v>83</v>
      </c>
      <c r="BK332" s="240">
        <f>ROUND(I332*H332,2)</f>
        <v>0</v>
      </c>
      <c r="BL332" s="18" t="s">
        <v>190</v>
      </c>
      <c r="BM332" s="239" t="s">
        <v>2068</v>
      </c>
    </row>
    <row r="333" s="12" customFormat="1" ht="22.8" customHeight="1">
      <c r="A333" s="12"/>
      <c r="B333" s="212"/>
      <c r="C333" s="213"/>
      <c r="D333" s="214" t="s">
        <v>75</v>
      </c>
      <c r="E333" s="226" t="s">
        <v>1200</v>
      </c>
      <c r="F333" s="226" t="s">
        <v>1201</v>
      </c>
      <c r="G333" s="213"/>
      <c r="H333" s="213"/>
      <c r="I333" s="216"/>
      <c r="J333" s="227">
        <f>BK333</f>
        <v>0</v>
      </c>
      <c r="K333" s="213"/>
      <c r="L333" s="218"/>
      <c r="M333" s="219"/>
      <c r="N333" s="220"/>
      <c r="O333" s="220"/>
      <c r="P333" s="221">
        <f>SUM(P334:P371)</f>
        <v>0</v>
      </c>
      <c r="Q333" s="220"/>
      <c r="R333" s="221">
        <f>SUM(R334:R371)</f>
        <v>4.7681841799999987</v>
      </c>
      <c r="S333" s="220"/>
      <c r="T333" s="222">
        <f>SUM(T334:T371)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23" t="s">
        <v>85</v>
      </c>
      <c r="AT333" s="224" t="s">
        <v>75</v>
      </c>
      <c r="AU333" s="224" t="s">
        <v>83</v>
      </c>
      <c r="AY333" s="223" t="s">
        <v>183</v>
      </c>
      <c r="BK333" s="225">
        <f>SUM(BK334:BK371)</f>
        <v>0</v>
      </c>
    </row>
    <row r="334" s="2" customFormat="1" ht="16.5" customHeight="1">
      <c r="A334" s="39"/>
      <c r="B334" s="40"/>
      <c r="C334" s="228" t="s">
        <v>325</v>
      </c>
      <c r="D334" s="228" t="s">
        <v>186</v>
      </c>
      <c r="E334" s="229" t="s">
        <v>1202</v>
      </c>
      <c r="F334" s="230" t="s">
        <v>1203</v>
      </c>
      <c r="G334" s="231" t="s">
        <v>469</v>
      </c>
      <c r="H334" s="232">
        <v>237.56</v>
      </c>
      <c r="I334" s="233"/>
      <c r="J334" s="234">
        <f>ROUND(I334*H334,2)</f>
        <v>0</v>
      </c>
      <c r="K334" s="230" t="s">
        <v>194</v>
      </c>
      <c r="L334" s="45"/>
      <c r="M334" s="235" t="s">
        <v>1</v>
      </c>
      <c r="N334" s="236" t="s">
        <v>41</v>
      </c>
      <c r="O334" s="92"/>
      <c r="P334" s="237">
        <f>O334*H334</f>
        <v>0</v>
      </c>
      <c r="Q334" s="237">
        <v>0.00029999999999999997</v>
      </c>
      <c r="R334" s="237">
        <f>Q334*H334</f>
        <v>0.071267999999999998</v>
      </c>
      <c r="S334" s="237">
        <v>0</v>
      </c>
      <c r="T334" s="238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9" t="s">
        <v>190</v>
      </c>
      <c r="AT334" s="239" t="s">
        <v>186</v>
      </c>
      <c r="AU334" s="239" t="s">
        <v>85</v>
      </c>
      <c r="AY334" s="18" t="s">
        <v>183</v>
      </c>
      <c r="BE334" s="240">
        <f>IF(N334="základní",J334,0)</f>
        <v>0</v>
      </c>
      <c r="BF334" s="240">
        <f>IF(N334="snížená",J334,0)</f>
        <v>0</v>
      </c>
      <c r="BG334" s="240">
        <f>IF(N334="zákl. přenesená",J334,0)</f>
        <v>0</v>
      </c>
      <c r="BH334" s="240">
        <f>IF(N334="sníž. přenesená",J334,0)</f>
        <v>0</v>
      </c>
      <c r="BI334" s="240">
        <f>IF(N334="nulová",J334,0)</f>
        <v>0</v>
      </c>
      <c r="BJ334" s="18" t="s">
        <v>83</v>
      </c>
      <c r="BK334" s="240">
        <f>ROUND(I334*H334,2)</f>
        <v>0</v>
      </c>
      <c r="BL334" s="18" t="s">
        <v>190</v>
      </c>
      <c r="BM334" s="239" t="s">
        <v>2069</v>
      </c>
    </row>
    <row r="335" s="13" customFormat="1">
      <c r="A335" s="13"/>
      <c r="B335" s="262"/>
      <c r="C335" s="263"/>
      <c r="D335" s="257" t="s">
        <v>906</v>
      </c>
      <c r="E335" s="264" t="s">
        <v>1</v>
      </c>
      <c r="F335" s="265" t="s">
        <v>2070</v>
      </c>
      <c r="G335" s="263"/>
      <c r="H335" s="266">
        <v>237.56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72" t="s">
        <v>906</v>
      </c>
      <c r="AU335" s="272" t="s">
        <v>85</v>
      </c>
      <c r="AV335" s="13" t="s">
        <v>85</v>
      </c>
      <c r="AW335" s="13" t="s">
        <v>33</v>
      </c>
      <c r="AX335" s="13" t="s">
        <v>83</v>
      </c>
      <c r="AY335" s="272" t="s">
        <v>183</v>
      </c>
    </row>
    <row r="336" s="2" customFormat="1" ht="24.15" customHeight="1">
      <c r="A336" s="39"/>
      <c r="B336" s="40"/>
      <c r="C336" s="228" t="s">
        <v>466</v>
      </c>
      <c r="D336" s="228" t="s">
        <v>186</v>
      </c>
      <c r="E336" s="229" t="s">
        <v>1206</v>
      </c>
      <c r="F336" s="230" t="s">
        <v>1207</v>
      </c>
      <c r="G336" s="231" t="s">
        <v>469</v>
      </c>
      <c r="H336" s="232">
        <v>85.918999999999997</v>
      </c>
      <c r="I336" s="233"/>
      <c r="J336" s="234">
        <f>ROUND(I336*H336,2)</f>
        <v>0</v>
      </c>
      <c r="K336" s="230" t="s">
        <v>194</v>
      </c>
      <c r="L336" s="45"/>
      <c r="M336" s="235" t="s">
        <v>1</v>
      </c>
      <c r="N336" s="236" t="s">
        <v>41</v>
      </c>
      <c r="O336" s="92"/>
      <c r="P336" s="237">
        <f>O336*H336</f>
        <v>0</v>
      </c>
      <c r="Q336" s="237">
        <v>0.0015</v>
      </c>
      <c r="R336" s="237">
        <f>Q336*H336</f>
        <v>0.12887850000000001</v>
      </c>
      <c r="S336" s="237">
        <v>0</v>
      </c>
      <c r="T336" s="238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9" t="s">
        <v>190</v>
      </c>
      <c r="AT336" s="239" t="s">
        <v>186</v>
      </c>
      <c r="AU336" s="239" t="s">
        <v>85</v>
      </c>
      <c r="AY336" s="18" t="s">
        <v>183</v>
      </c>
      <c r="BE336" s="240">
        <f>IF(N336="základní",J336,0)</f>
        <v>0</v>
      </c>
      <c r="BF336" s="240">
        <f>IF(N336="snížená",J336,0)</f>
        <v>0</v>
      </c>
      <c r="BG336" s="240">
        <f>IF(N336="zákl. přenesená",J336,0)</f>
        <v>0</v>
      </c>
      <c r="BH336" s="240">
        <f>IF(N336="sníž. přenesená",J336,0)</f>
        <v>0</v>
      </c>
      <c r="BI336" s="240">
        <f>IF(N336="nulová",J336,0)</f>
        <v>0</v>
      </c>
      <c r="BJ336" s="18" t="s">
        <v>83</v>
      </c>
      <c r="BK336" s="240">
        <f>ROUND(I336*H336,2)</f>
        <v>0</v>
      </c>
      <c r="BL336" s="18" t="s">
        <v>190</v>
      </c>
      <c r="BM336" s="239" t="s">
        <v>2071</v>
      </c>
    </row>
    <row r="337" s="13" customFormat="1">
      <c r="A337" s="13"/>
      <c r="B337" s="262"/>
      <c r="C337" s="263"/>
      <c r="D337" s="257" t="s">
        <v>906</v>
      </c>
      <c r="E337" s="264" t="s">
        <v>1</v>
      </c>
      <c r="F337" s="265" t="s">
        <v>2072</v>
      </c>
      <c r="G337" s="263"/>
      <c r="H337" s="266">
        <v>7.3890000000000002</v>
      </c>
      <c r="I337" s="267"/>
      <c r="J337" s="263"/>
      <c r="K337" s="263"/>
      <c r="L337" s="268"/>
      <c r="M337" s="269"/>
      <c r="N337" s="270"/>
      <c r="O337" s="270"/>
      <c r="P337" s="270"/>
      <c r="Q337" s="270"/>
      <c r="R337" s="270"/>
      <c r="S337" s="270"/>
      <c r="T337" s="27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72" t="s">
        <v>906</v>
      </c>
      <c r="AU337" s="272" t="s">
        <v>85</v>
      </c>
      <c r="AV337" s="13" t="s">
        <v>85</v>
      </c>
      <c r="AW337" s="13" t="s">
        <v>33</v>
      </c>
      <c r="AX337" s="13" t="s">
        <v>76</v>
      </c>
      <c r="AY337" s="272" t="s">
        <v>183</v>
      </c>
    </row>
    <row r="338" s="13" customFormat="1">
      <c r="A338" s="13"/>
      <c r="B338" s="262"/>
      <c r="C338" s="263"/>
      <c r="D338" s="257" t="s">
        <v>906</v>
      </c>
      <c r="E338" s="264" t="s">
        <v>1</v>
      </c>
      <c r="F338" s="265" t="s">
        <v>2073</v>
      </c>
      <c r="G338" s="263"/>
      <c r="H338" s="266">
        <v>5.2729999999999997</v>
      </c>
      <c r="I338" s="267"/>
      <c r="J338" s="263"/>
      <c r="K338" s="263"/>
      <c r="L338" s="268"/>
      <c r="M338" s="269"/>
      <c r="N338" s="270"/>
      <c r="O338" s="270"/>
      <c r="P338" s="270"/>
      <c r="Q338" s="270"/>
      <c r="R338" s="270"/>
      <c r="S338" s="270"/>
      <c r="T338" s="27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72" t="s">
        <v>906</v>
      </c>
      <c r="AU338" s="272" t="s">
        <v>85</v>
      </c>
      <c r="AV338" s="13" t="s">
        <v>85</v>
      </c>
      <c r="AW338" s="13" t="s">
        <v>33</v>
      </c>
      <c r="AX338" s="13" t="s">
        <v>76</v>
      </c>
      <c r="AY338" s="272" t="s">
        <v>183</v>
      </c>
    </row>
    <row r="339" s="13" customFormat="1">
      <c r="A339" s="13"/>
      <c r="B339" s="262"/>
      <c r="C339" s="263"/>
      <c r="D339" s="257" t="s">
        <v>906</v>
      </c>
      <c r="E339" s="264" t="s">
        <v>1</v>
      </c>
      <c r="F339" s="265" t="s">
        <v>2074</v>
      </c>
      <c r="G339" s="263"/>
      <c r="H339" s="266">
        <v>5.2699999999999996</v>
      </c>
      <c r="I339" s="267"/>
      <c r="J339" s="263"/>
      <c r="K339" s="263"/>
      <c r="L339" s="268"/>
      <c r="M339" s="269"/>
      <c r="N339" s="270"/>
      <c r="O339" s="270"/>
      <c r="P339" s="270"/>
      <c r="Q339" s="270"/>
      <c r="R339" s="270"/>
      <c r="S339" s="270"/>
      <c r="T339" s="27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72" t="s">
        <v>906</v>
      </c>
      <c r="AU339" s="272" t="s">
        <v>85</v>
      </c>
      <c r="AV339" s="13" t="s">
        <v>85</v>
      </c>
      <c r="AW339" s="13" t="s">
        <v>33</v>
      </c>
      <c r="AX339" s="13" t="s">
        <v>76</v>
      </c>
      <c r="AY339" s="272" t="s">
        <v>183</v>
      </c>
    </row>
    <row r="340" s="15" customFormat="1">
      <c r="A340" s="15"/>
      <c r="B340" s="284"/>
      <c r="C340" s="285"/>
      <c r="D340" s="257" t="s">
        <v>906</v>
      </c>
      <c r="E340" s="286" t="s">
        <v>1</v>
      </c>
      <c r="F340" s="287" t="s">
        <v>1212</v>
      </c>
      <c r="G340" s="285"/>
      <c r="H340" s="288">
        <v>17.931999999999999</v>
      </c>
      <c r="I340" s="289"/>
      <c r="J340" s="285"/>
      <c r="K340" s="285"/>
      <c r="L340" s="290"/>
      <c r="M340" s="291"/>
      <c r="N340" s="292"/>
      <c r="O340" s="292"/>
      <c r="P340" s="292"/>
      <c r="Q340" s="292"/>
      <c r="R340" s="292"/>
      <c r="S340" s="292"/>
      <c r="T340" s="293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94" t="s">
        <v>906</v>
      </c>
      <c r="AU340" s="294" t="s">
        <v>85</v>
      </c>
      <c r="AV340" s="15" t="s">
        <v>100</v>
      </c>
      <c r="AW340" s="15" t="s">
        <v>33</v>
      </c>
      <c r="AX340" s="15" t="s">
        <v>76</v>
      </c>
      <c r="AY340" s="294" t="s">
        <v>183</v>
      </c>
    </row>
    <row r="341" s="13" customFormat="1">
      <c r="A341" s="13"/>
      <c r="B341" s="262"/>
      <c r="C341" s="263"/>
      <c r="D341" s="257" t="s">
        <v>906</v>
      </c>
      <c r="E341" s="264" t="s">
        <v>1</v>
      </c>
      <c r="F341" s="265" t="s">
        <v>2075</v>
      </c>
      <c r="G341" s="263"/>
      <c r="H341" s="266">
        <v>30.219000000000001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72" t="s">
        <v>906</v>
      </c>
      <c r="AU341" s="272" t="s">
        <v>85</v>
      </c>
      <c r="AV341" s="13" t="s">
        <v>85</v>
      </c>
      <c r="AW341" s="13" t="s">
        <v>33</v>
      </c>
      <c r="AX341" s="13" t="s">
        <v>76</v>
      </c>
      <c r="AY341" s="272" t="s">
        <v>183</v>
      </c>
    </row>
    <row r="342" s="13" customFormat="1">
      <c r="A342" s="13"/>
      <c r="B342" s="262"/>
      <c r="C342" s="263"/>
      <c r="D342" s="257" t="s">
        <v>906</v>
      </c>
      <c r="E342" s="264" t="s">
        <v>1</v>
      </c>
      <c r="F342" s="265" t="s">
        <v>2076</v>
      </c>
      <c r="G342" s="263"/>
      <c r="H342" s="266">
        <v>18.905999999999999</v>
      </c>
      <c r="I342" s="267"/>
      <c r="J342" s="263"/>
      <c r="K342" s="263"/>
      <c r="L342" s="268"/>
      <c r="M342" s="269"/>
      <c r="N342" s="270"/>
      <c r="O342" s="270"/>
      <c r="P342" s="270"/>
      <c r="Q342" s="270"/>
      <c r="R342" s="270"/>
      <c r="S342" s="270"/>
      <c r="T342" s="27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72" t="s">
        <v>906</v>
      </c>
      <c r="AU342" s="272" t="s">
        <v>85</v>
      </c>
      <c r="AV342" s="13" t="s">
        <v>85</v>
      </c>
      <c r="AW342" s="13" t="s">
        <v>33</v>
      </c>
      <c r="AX342" s="13" t="s">
        <v>76</v>
      </c>
      <c r="AY342" s="272" t="s">
        <v>183</v>
      </c>
    </row>
    <row r="343" s="13" customFormat="1">
      <c r="A343" s="13"/>
      <c r="B343" s="262"/>
      <c r="C343" s="263"/>
      <c r="D343" s="257" t="s">
        <v>906</v>
      </c>
      <c r="E343" s="264" t="s">
        <v>1</v>
      </c>
      <c r="F343" s="265" t="s">
        <v>2077</v>
      </c>
      <c r="G343" s="263"/>
      <c r="H343" s="266">
        <v>18.861999999999998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72" t="s">
        <v>906</v>
      </c>
      <c r="AU343" s="272" t="s">
        <v>85</v>
      </c>
      <c r="AV343" s="13" t="s">
        <v>85</v>
      </c>
      <c r="AW343" s="13" t="s">
        <v>33</v>
      </c>
      <c r="AX343" s="13" t="s">
        <v>76</v>
      </c>
      <c r="AY343" s="272" t="s">
        <v>183</v>
      </c>
    </row>
    <row r="344" s="15" customFormat="1">
      <c r="A344" s="15"/>
      <c r="B344" s="284"/>
      <c r="C344" s="285"/>
      <c r="D344" s="257" t="s">
        <v>906</v>
      </c>
      <c r="E344" s="286" t="s">
        <v>1</v>
      </c>
      <c r="F344" s="287" t="s">
        <v>1216</v>
      </c>
      <c r="G344" s="285"/>
      <c r="H344" s="288">
        <v>67.986999999999995</v>
      </c>
      <c r="I344" s="289"/>
      <c r="J344" s="285"/>
      <c r="K344" s="285"/>
      <c r="L344" s="290"/>
      <c r="M344" s="291"/>
      <c r="N344" s="292"/>
      <c r="O344" s="292"/>
      <c r="P344" s="292"/>
      <c r="Q344" s="292"/>
      <c r="R344" s="292"/>
      <c r="S344" s="292"/>
      <c r="T344" s="293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94" t="s">
        <v>906</v>
      </c>
      <c r="AU344" s="294" t="s">
        <v>85</v>
      </c>
      <c r="AV344" s="15" t="s">
        <v>100</v>
      </c>
      <c r="AW344" s="15" t="s">
        <v>33</v>
      </c>
      <c r="AX344" s="15" t="s">
        <v>76</v>
      </c>
      <c r="AY344" s="294" t="s">
        <v>183</v>
      </c>
    </row>
    <row r="345" s="14" customFormat="1">
      <c r="A345" s="14"/>
      <c r="B345" s="273"/>
      <c r="C345" s="274"/>
      <c r="D345" s="257" t="s">
        <v>906</v>
      </c>
      <c r="E345" s="275" t="s">
        <v>1</v>
      </c>
      <c r="F345" s="276" t="s">
        <v>920</v>
      </c>
      <c r="G345" s="274"/>
      <c r="H345" s="277">
        <v>85.918999999999997</v>
      </c>
      <c r="I345" s="278"/>
      <c r="J345" s="274"/>
      <c r="K345" s="274"/>
      <c r="L345" s="279"/>
      <c r="M345" s="280"/>
      <c r="N345" s="281"/>
      <c r="O345" s="281"/>
      <c r="P345" s="281"/>
      <c r="Q345" s="281"/>
      <c r="R345" s="281"/>
      <c r="S345" s="281"/>
      <c r="T345" s="28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83" t="s">
        <v>906</v>
      </c>
      <c r="AU345" s="283" t="s">
        <v>85</v>
      </c>
      <c r="AV345" s="14" t="s">
        <v>196</v>
      </c>
      <c r="AW345" s="14" t="s">
        <v>33</v>
      </c>
      <c r="AX345" s="14" t="s">
        <v>83</v>
      </c>
      <c r="AY345" s="283" t="s">
        <v>183</v>
      </c>
    </row>
    <row r="346" s="2" customFormat="1" ht="24.15" customHeight="1">
      <c r="A346" s="39"/>
      <c r="B346" s="40"/>
      <c r="C346" s="228" t="s">
        <v>329</v>
      </c>
      <c r="D346" s="228" t="s">
        <v>186</v>
      </c>
      <c r="E346" s="229" t="s">
        <v>1217</v>
      </c>
      <c r="F346" s="230" t="s">
        <v>1218</v>
      </c>
      <c r="G346" s="231" t="s">
        <v>189</v>
      </c>
      <c r="H346" s="232">
        <v>58.049999999999997</v>
      </c>
      <c r="I346" s="233"/>
      <c r="J346" s="234">
        <f>ROUND(I346*H346,2)</f>
        <v>0</v>
      </c>
      <c r="K346" s="230" t="s">
        <v>194</v>
      </c>
      <c r="L346" s="45"/>
      <c r="M346" s="235" t="s">
        <v>1</v>
      </c>
      <c r="N346" s="236" t="s">
        <v>41</v>
      </c>
      <c r="O346" s="92"/>
      <c r="P346" s="237">
        <f>O346*H346</f>
        <v>0</v>
      </c>
      <c r="Q346" s="237">
        <v>0.00027999999999999998</v>
      </c>
      <c r="R346" s="237">
        <f>Q346*H346</f>
        <v>0.016253999999999998</v>
      </c>
      <c r="S346" s="237">
        <v>0</v>
      </c>
      <c r="T346" s="238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9" t="s">
        <v>190</v>
      </c>
      <c r="AT346" s="239" t="s">
        <v>186</v>
      </c>
      <c r="AU346" s="239" t="s">
        <v>85</v>
      </c>
      <c r="AY346" s="18" t="s">
        <v>183</v>
      </c>
      <c r="BE346" s="240">
        <f>IF(N346="základní",J346,0)</f>
        <v>0</v>
      </c>
      <c r="BF346" s="240">
        <f>IF(N346="snížená",J346,0)</f>
        <v>0</v>
      </c>
      <c r="BG346" s="240">
        <f>IF(N346="zákl. přenesená",J346,0)</f>
        <v>0</v>
      </c>
      <c r="BH346" s="240">
        <f>IF(N346="sníž. přenesená",J346,0)</f>
        <v>0</v>
      </c>
      <c r="BI346" s="240">
        <f>IF(N346="nulová",J346,0)</f>
        <v>0</v>
      </c>
      <c r="BJ346" s="18" t="s">
        <v>83</v>
      </c>
      <c r="BK346" s="240">
        <f>ROUND(I346*H346,2)</f>
        <v>0</v>
      </c>
      <c r="BL346" s="18" t="s">
        <v>190</v>
      </c>
      <c r="BM346" s="239" t="s">
        <v>2078</v>
      </c>
    </row>
    <row r="347" s="13" customFormat="1">
      <c r="A347" s="13"/>
      <c r="B347" s="262"/>
      <c r="C347" s="263"/>
      <c r="D347" s="257" t="s">
        <v>906</v>
      </c>
      <c r="E347" s="264" t="s">
        <v>1</v>
      </c>
      <c r="F347" s="265" t="s">
        <v>2079</v>
      </c>
      <c r="G347" s="263"/>
      <c r="H347" s="266">
        <v>22.050000000000001</v>
      </c>
      <c r="I347" s="267"/>
      <c r="J347" s="263"/>
      <c r="K347" s="263"/>
      <c r="L347" s="268"/>
      <c r="M347" s="269"/>
      <c r="N347" s="270"/>
      <c r="O347" s="270"/>
      <c r="P347" s="270"/>
      <c r="Q347" s="270"/>
      <c r="R347" s="270"/>
      <c r="S347" s="270"/>
      <c r="T347" s="27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72" t="s">
        <v>906</v>
      </c>
      <c r="AU347" s="272" t="s">
        <v>85</v>
      </c>
      <c r="AV347" s="13" t="s">
        <v>85</v>
      </c>
      <c r="AW347" s="13" t="s">
        <v>33</v>
      </c>
      <c r="AX347" s="13" t="s">
        <v>76</v>
      </c>
      <c r="AY347" s="272" t="s">
        <v>183</v>
      </c>
    </row>
    <row r="348" s="13" customFormat="1">
      <c r="A348" s="13"/>
      <c r="B348" s="262"/>
      <c r="C348" s="263"/>
      <c r="D348" s="257" t="s">
        <v>906</v>
      </c>
      <c r="E348" s="264" t="s">
        <v>1</v>
      </c>
      <c r="F348" s="265" t="s">
        <v>1221</v>
      </c>
      <c r="G348" s="263"/>
      <c r="H348" s="266">
        <v>18</v>
      </c>
      <c r="I348" s="267"/>
      <c r="J348" s="263"/>
      <c r="K348" s="263"/>
      <c r="L348" s="268"/>
      <c r="M348" s="269"/>
      <c r="N348" s="270"/>
      <c r="O348" s="270"/>
      <c r="P348" s="270"/>
      <c r="Q348" s="270"/>
      <c r="R348" s="270"/>
      <c r="S348" s="270"/>
      <c r="T348" s="27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72" t="s">
        <v>906</v>
      </c>
      <c r="AU348" s="272" t="s">
        <v>85</v>
      </c>
      <c r="AV348" s="13" t="s">
        <v>85</v>
      </c>
      <c r="AW348" s="13" t="s">
        <v>33</v>
      </c>
      <c r="AX348" s="13" t="s">
        <v>76</v>
      </c>
      <c r="AY348" s="272" t="s">
        <v>183</v>
      </c>
    </row>
    <row r="349" s="13" customFormat="1">
      <c r="A349" s="13"/>
      <c r="B349" s="262"/>
      <c r="C349" s="263"/>
      <c r="D349" s="257" t="s">
        <v>906</v>
      </c>
      <c r="E349" s="264" t="s">
        <v>1</v>
      </c>
      <c r="F349" s="265" t="s">
        <v>1222</v>
      </c>
      <c r="G349" s="263"/>
      <c r="H349" s="266">
        <v>18</v>
      </c>
      <c r="I349" s="267"/>
      <c r="J349" s="263"/>
      <c r="K349" s="263"/>
      <c r="L349" s="268"/>
      <c r="M349" s="269"/>
      <c r="N349" s="270"/>
      <c r="O349" s="270"/>
      <c r="P349" s="270"/>
      <c r="Q349" s="270"/>
      <c r="R349" s="270"/>
      <c r="S349" s="270"/>
      <c r="T349" s="27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72" t="s">
        <v>906</v>
      </c>
      <c r="AU349" s="272" t="s">
        <v>85</v>
      </c>
      <c r="AV349" s="13" t="s">
        <v>85</v>
      </c>
      <c r="AW349" s="13" t="s">
        <v>33</v>
      </c>
      <c r="AX349" s="13" t="s">
        <v>76</v>
      </c>
      <c r="AY349" s="272" t="s">
        <v>183</v>
      </c>
    </row>
    <row r="350" s="14" customFormat="1">
      <c r="A350" s="14"/>
      <c r="B350" s="273"/>
      <c r="C350" s="274"/>
      <c r="D350" s="257" t="s">
        <v>906</v>
      </c>
      <c r="E350" s="275" t="s">
        <v>1</v>
      </c>
      <c r="F350" s="276" t="s">
        <v>920</v>
      </c>
      <c r="G350" s="274"/>
      <c r="H350" s="277">
        <v>58.049999999999997</v>
      </c>
      <c r="I350" s="278"/>
      <c r="J350" s="274"/>
      <c r="K350" s="274"/>
      <c r="L350" s="279"/>
      <c r="M350" s="280"/>
      <c r="N350" s="281"/>
      <c r="O350" s="281"/>
      <c r="P350" s="281"/>
      <c r="Q350" s="281"/>
      <c r="R350" s="281"/>
      <c r="S350" s="281"/>
      <c r="T350" s="28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83" t="s">
        <v>906</v>
      </c>
      <c r="AU350" s="283" t="s">
        <v>85</v>
      </c>
      <c r="AV350" s="14" t="s">
        <v>196</v>
      </c>
      <c r="AW350" s="14" t="s">
        <v>33</v>
      </c>
      <c r="AX350" s="14" t="s">
        <v>83</v>
      </c>
      <c r="AY350" s="283" t="s">
        <v>183</v>
      </c>
    </row>
    <row r="351" s="2" customFormat="1" ht="33" customHeight="1">
      <c r="A351" s="39"/>
      <c r="B351" s="40"/>
      <c r="C351" s="228" t="s">
        <v>474</v>
      </c>
      <c r="D351" s="228" t="s">
        <v>186</v>
      </c>
      <c r="E351" s="229" t="s">
        <v>1223</v>
      </c>
      <c r="F351" s="230" t="s">
        <v>1224</v>
      </c>
      <c r="G351" s="231" t="s">
        <v>469</v>
      </c>
      <c r="H351" s="232">
        <v>237.56</v>
      </c>
      <c r="I351" s="233"/>
      <c r="J351" s="234">
        <f>ROUND(I351*H351,2)</f>
        <v>0</v>
      </c>
      <c r="K351" s="230" t="s">
        <v>194</v>
      </c>
      <c r="L351" s="45"/>
      <c r="M351" s="235" t="s">
        <v>1</v>
      </c>
      <c r="N351" s="236" t="s">
        <v>41</v>
      </c>
      <c r="O351" s="92"/>
      <c r="P351" s="237">
        <f>O351*H351</f>
        <v>0</v>
      </c>
      <c r="Q351" s="237">
        <v>0.0053</v>
      </c>
      <c r="R351" s="237">
        <f>Q351*H351</f>
        <v>1.2590680000000001</v>
      </c>
      <c r="S351" s="237">
        <v>0</v>
      </c>
      <c r="T351" s="238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9" t="s">
        <v>190</v>
      </c>
      <c r="AT351" s="239" t="s">
        <v>186</v>
      </c>
      <c r="AU351" s="239" t="s">
        <v>85</v>
      </c>
      <c r="AY351" s="18" t="s">
        <v>183</v>
      </c>
      <c r="BE351" s="240">
        <f>IF(N351="základní",J351,0)</f>
        <v>0</v>
      </c>
      <c r="BF351" s="240">
        <f>IF(N351="snížená",J351,0)</f>
        <v>0</v>
      </c>
      <c r="BG351" s="240">
        <f>IF(N351="zákl. přenesená",J351,0)</f>
        <v>0</v>
      </c>
      <c r="BH351" s="240">
        <f>IF(N351="sníž. přenesená",J351,0)</f>
        <v>0</v>
      </c>
      <c r="BI351" s="240">
        <f>IF(N351="nulová",J351,0)</f>
        <v>0</v>
      </c>
      <c r="BJ351" s="18" t="s">
        <v>83</v>
      </c>
      <c r="BK351" s="240">
        <f>ROUND(I351*H351,2)</f>
        <v>0</v>
      </c>
      <c r="BL351" s="18" t="s">
        <v>190</v>
      </c>
      <c r="BM351" s="239" t="s">
        <v>2080</v>
      </c>
    </row>
    <row r="352" s="13" customFormat="1">
      <c r="A352" s="13"/>
      <c r="B352" s="262"/>
      <c r="C352" s="263"/>
      <c r="D352" s="257" t="s">
        <v>906</v>
      </c>
      <c r="E352" s="264" t="s">
        <v>1</v>
      </c>
      <c r="F352" s="265" t="s">
        <v>1985</v>
      </c>
      <c r="G352" s="263"/>
      <c r="H352" s="266">
        <v>98.519999999999996</v>
      </c>
      <c r="I352" s="267"/>
      <c r="J352" s="263"/>
      <c r="K352" s="263"/>
      <c r="L352" s="268"/>
      <c r="M352" s="269"/>
      <c r="N352" s="270"/>
      <c r="O352" s="270"/>
      <c r="P352" s="270"/>
      <c r="Q352" s="270"/>
      <c r="R352" s="270"/>
      <c r="S352" s="270"/>
      <c r="T352" s="27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72" t="s">
        <v>906</v>
      </c>
      <c r="AU352" s="272" t="s">
        <v>85</v>
      </c>
      <c r="AV352" s="13" t="s">
        <v>85</v>
      </c>
      <c r="AW352" s="13" t="s">
        <v>33</v>
      </c>
      <c r="AX352" s="13" t="s">
        <v>76</v>
      </c>
      <c r="AY352" s="272" t="s">
        <v>183</v>
      </c>
    </row>
    <row r="353" s="13" customFormat="1">
      <c r="A353" s="13"/>
      <c r="B353" s="262"/>
      <c r="C353" s="263"/>
      <c r="D353" s="257" t="s">
        <v>906</v>
      </c>
      <c r="E353" s="264" t="s">
        <v>1</v>
      </c>
      <c r="F353" s="265" t="s">
        <v>2081</v>
      </c>
      <c r="G353" s="263"/>
      <c r="H353" s="266">
        <v>69.525000000000006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72" t="s">
        <v>906</v>
      </c>
      <c r="AU353" s="272" t="s">
        <v>85</v>
      </c>
      <c r="AV353" s="13" t="s">
        <v>85</v>
      </c>
      <c r="AW353" s="13" t="s">
        <v>33</v>
      </c>
      <c r="AX353" s="13" t="s">
        <v>76</v>
      </c>
      <c r="AY353" s="272" t="s">
        <v>183</v>
      </c>
    </row>
    <row r="354" s="13" customFormat="1">
      <c r="A354" s="13"/>
      <c r="B354" s="262"/>
      <c r="C354" s="263"/>
      <c r="D354" s="257" t="s">
        <v>906</v>
      </c>
      <c r="E354" s="264" t="s">
        <v>1</v>
      </c>
      <c r="F354" s="265" t="s">
        <v>2082</v>
      </c>
      <c r="G354" s="263"/>
      <c r="H354" s="266">
        <v>69.515000000000001</v>
      </c>
      <c r="I354" s="267"/>
      <c r="J354" s="263"/>
      <c r="K354" s="263"/>
      <c r="L354" s="268"/>
      <c r="M354" s="269"/>
      <c r="N354" s="270"/>
      <c r="O354" s="270"/>
      <c r="P354" s="270"/>
      <c r="Q354" s="270"/>
      <c r="R354" s="270"/>
      <c r="S354" s="270"/>
      <c r="T354" s="27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72" t="s">
        <v>906</v>
      </c>
      <c r="AU354" s="272" t="s">
        <v>85</v>
      </c>
      <c r="AV354" s="13" t="s">
        <v>85</v>
      </c>
      <c r="AW354" s="13" t="s">
        <v>33</v>
      </c>
      <c r="AX354" s="13" t="s">
        <v>76</v>
      </c>
      <c r="AY354" s="272" t="s">
        <v>183</v>
      </c>
    </row>
    <row r="355" s="14" customFormat="1">
      <c r="A355" s="14"/>
      <c r="B355" s="273"/>
      <c r="C355" s="274"/>
      <c r="D355" s="257" t="s">
        <v>906</v>
      </c>
      <c r="E355" s="275" t="s">
        <v>1</v>
      </c>
      <c r="F355" s="276" t="s">
        <v>920</v>
      </c>
      <c r="G355" s="274"/>
      <c r="H355" s="277">
        <v>237.56</v>
      </c>
      <c r="I355" s="278"/>
      <c r="J355" s="274"/>
      <c r="K355" s="274"/>
      <c r="L355" s="279"/>
      <c r="M355" s="280"/>
      <c r="N355" s="281"/>
      <c r="O355" s="281"/>
      <c r="P355" s="281"/>
      <c r="Q355" s="281"/>
      <c r="R355" s="281"/>
      <c r="S355" s="281"/>
      <c r="T355" s="28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83" t="s">
        <v>906</v>
      </c>
      <c r="AU355" s="283" t="s">
        <v>85</v>
      </c>
      <c r="AV355" s="14" t="s">
        <v>196</v>
      </c>
      <c r="AW355" s="14" t="s">
        <v>33</v>
      </c>
      <c r="AX355" s="14" t="s">
        <v>83</v>
      </c>
      <c r="AY355" s="283" t="s">
        <v>183</v>
      </c>
    </row>
    <row r="356" s="2" customFormat="1" ht="24.15" customHeight="1">
      <c r="A356" s="39"/>
      <c r="B356" s="40"/>
      <c r="C356" s="241" t="s">
        <v>332</v>
      </c>
      <c r="D356" s="241" t="s">
        <v>191</v>
      </c>
      <c r="E356" s="242" t="s">
        <v>1228</v>
      </c>
      <c r="F356" s="243" t="s">
        <v>1229</v>
      </c>
      <c r="G356" s="244" t="s">
        <v>469</v>
      </c>
      <c r="H356" s="245">
        <v>261.31599999999997</v>
      </c>
      <c r="I356" s="246"/>
      <c r="J356" s="247">
        <f>ROUND(I356*H356,2)</f>
        <v>0</v>
      </c>
      <c r="K356" s="243" t="s">
        <v>194</v>
      </c>
      <c r="L356" s="248"/>
      <c r="M356" s="249" t="s">
        <v>1</v>
      </c>
      <c r="N356" s="250" t="s">
        <v>41</v>
      </c>
      <c r="O356" s="92"/>
      <c r="P356" s="237">
        <f>O356*H356</f>
        <v>0</v>
      </c>
      <c r="Q356" s="237">
        <v>0.012319999999999999</v>
      </c>
      <c r="R356" s="237">
        <f>Q356*H356</f>
        <v>3.2194131199999996</v>
      </c>
      <c r="S356" s="237">
        <v>0</v>
      </c>
      <c r="T356" s="238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9" t="s">
        <v>195</v>
      </c>
      <c r="AT356" s="239" t="s">
        <v>191</v>
      </c>
      <c r="AU356" s="239" t="s">
        <v>85</v>
      </c>
      <c r="AY356" s="18" t="s">
        <v>183</v>
      </c>
      <c r="BE356" s="240">
        <f>IF(N356="základní",J356,0)</f>
        <v>0</v>
      </c>
      <c r="BF356" s="240">
        <f>IF(N356="snížená",J356,0)</f>
        <v>0</v>
      </c>
      <c r="BG356" s="240">
        <f>IF(N356="zákl. přenesená",J356,0)</f>
        <v>0</v>
      </c>
      <c r="BH356" s="240">
        <f>IF(N356="sníž. přenesená",J356,0)</f>
        <v>0</v>
      </c>
      <c r="BI356" s="240">
        <f>IF(N356="nulová",J356,0)</f>
        <v>0</v>
      </c>
      <c r="BJ356" s="18" t="s">
        <v>83</v>
      </c>
      <c r="BK356" s="240">
        <f>ROUND(I356*H356,2)</f>
        <v>0</v>
      </c>
      <c r="BL356" s="18" t="s">
        <v>190</v>
      </c>
      <c r="BM356" s="239" t="s">
        <v>2083</v>
      </c>
    </row>
    <row r="357" s="13" customFormat="1">
      <c r="A357" s="13"/>
      <c r="B357" s="262"/>
      <c r="C357" s="263"/>
      <c r="D357" s="257" t="s">
        <v>906</v>
      </c>
      <c r="E357" s="263"/>
      <c r="F357" s="265" t="s">
        <v>2084</v>
      </c>
      <c r="G357" s="263"/>
      <c r="H357" s="266">
        <v>261.31599999999997</v>
      </c>
      <c r="I357" s="267"/>
      <c r="J357" s="263"/>
      <c r="K357" s="263"/>
      <c r="L357" s="268"/>
      <c r="M357" s="269"/>
      <c r="N357" s="270"/>
      <c r="O357" s="270"/>
      <c r="P357" s="270"/>
      <c r="Q357" s="270"/>
      <c r="R357" s="270"/>
      <c r="S357" s="270"/>
      <c r="T357" s="27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72" t="s">
        <v>906</v>
      </c>
      <c r="AU357" s="272" t="s">
        <v>85</v>
      </c>
      <c r="AV357" s="13" t="s">
        <v>85</v>
      </c>
      <c r="AW357" s="13" t="s">
        <v>4</v>
      </c>
      <c r="AX357" s="13" t="s">
        <v>83</v>
      </c>
      <c r="AY357" s="272" t="s">
        <v>183</v>
      </c>
    </row>
    <row r="358" s="2" customFormat="1" ht="24.15" customHeight="1">
      <c r="A358" s="39"/>
      <c r="B358" s="40"/>
      <c r="C358" s="228" t="s">
        <v>481</v>
      </c>
      <c r="D358" s="228" t="s">
        <v>186</v>
      </c>
      <c r="E358" s="229" t="s">
        <v>1232</v>
      </c>
      <c r="F358" s="230" t="s">
        <v>1233</v>
      </c>
      <c r="G358" s="231" t="s">
        <v>189</v>
      </c>
      <c r="H358" s="232">
        <v>28</v>
      </c>
      <c r="I358" s="233"/>
      <c r="J358" s="234">
        <f>ROUND(I358*H358,2)</f>
        <v>0</v>
      </c>
      <c r="K358" s="230" t="s">
        <v>194</v>
      </c>
      <c r="L358" s="45"/>
      <c r="M358" s="235" t="s">
        <v>1</v>
      </c>
      <c r="N358" s="236" t="s">
        <v>41</v>
      </c>
      <c r="O358" s="92"/>
      <c r="P358" s="237">
        <f>O358*H358</f>
        <v>0</v>
      </c>
      <c r="Q358" s="237">
        <v>0.00020000000000000001</v>
      </c>
      <c r="R358" s="237">
        <f>Q358*H358</f>
        <v>0.0055999999999999999</v>
      </c>
      <c r="S358" s="237">
        <v>0</v>
      </c>
      <c r="T358" s="238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9" t="s">
        <v>190</v>
      </c>
      <c r="AT358" s="239" t="s">
        <v>186</v>
      </c>
      <c r="AU358" s="239" t="s">
        <v>85</v>
      </c>
      <c r="AY358" s="18" t="s">
        <v>183</v>
      </c>
      <c r="BE358" s="240">
        <f>IF(N358="základní",J358,0)</f>
        <v>0</v>
      </c>
      <c r="BF358" s="240">
        <f>IF(N358="snížená",J358,0)</f>
        <v>0</v>
      </c>
      <c r="BG358" s="240">
        <f>IF(N358="zákl. přenesená",J358,0)</f>
        <v>0</v>
      </c>
      <c r="BH358" s="240">
        <f>IF(N358="sníž. přenesená",J358,0)</f>
        <v>0</v>
      </c>
      <c r="BI358" s="240">
        <f>IF(N358="nulová",J358,0)</f>
        <v>0</v>
      </c>
      <c r="BJ358" s="18" t="s">
        <v>83</v>
      </c>
      <c r="BK358" s="240">
        <f>ROUND(I358*H358,2)</f>
        <v>0</v>
      </c>
      <c r="BL358" s="18" t="s">
        <v>190</v>
      </c>
      <c r="BM358" s="239" t="s">
        <v>2085</v>
      </c>
    </row>
    <row r="359" s="13" customFormat="1">
      <c r="A359" s="13"/>
      <c r="B359" s="262"/>
      <c r="C359" s="263"/>
      <c r="D359" s="257" t="s">
        <v>906</v>
      </c>
      <c r="E359" s="264" t="s">
        <v>1</v>
      </c>
      <c r="F359" s="265" t="s">
        <v>2086</v>
      </c>
      <c r="G359" s="263"/>
      <c r="H359" s="266">
        <v>20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72" t="s">
        <v>906</v>
      </c>
      <c r="AU359" s="272" t="s">
        <v>85</v>
      </c>
      <c r="AV359" s="13" t="s">
        <v>85</v>
      </c>
      <c r="AW359" s="13" t="s">
        <v>33</v>
      </c>
      <c r="AX359" s="13" t="s">
        <v>76</v>
      </c>
      <c r="AY359" s="272" t="s">
        <v>183</v>
      </c>
    </row>
    <row r="360" s="13" customFormat="1">
      <c r="A360" s="13"/>
      <c r="B360" s="262"/>
      <c r="C360" s="263"/>
      <c r="D360" s="257" t="s">
        <v>906</v>
      </c>
      <c r="E360" s="264" t="s">
        <v>1</v>
      </c>
      <c r="F360" s="265" t="s">
        <v>1236</v>
      </c>
      <c r="G360" s="263"/>
      <c r="H360" s="266">
        <v>8</v>
      </c>
      <c r="I360" s="267"/>
      <c r="J360" s="263"/>
      <c r="K360" s="263"/>
      <c r="L360" s="268"/>
      <c r="M360" s="269"/>
      <c r="N360" s="270"/>
      <c r="O360" s="270"/>
      <c r="P360" s="270"/>
      <c r="Q360" s="270"/>
      <c r="R360" s="270"/>
      <c r="S360" s="270"/>
      <c r="T360" s="27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72" t="s">
        <v>906</v>
      </c>
      <c r="AU360" s="272" t="s">
        <v>85</v>
      </c>
      <c r="AV360" s="13" t="s">
        <v>85</v>
      </c>
      <c r="AW360" s="13" t="s">
        <v>33</v>
      </c>
      <c r="AX360" s="13" t="s">
        <v>76</v>
      </c>
      <c r="AY360" s="272" t="s">
        <v>183</v>
      </c>
    </row>
    <row r="361" s="14" customFormat="1">
      <c r="A361" s="14"/>
      <c r="B361" s="273"/>
      <c r="C361" s="274"/>
      <c r="D361" s="257" t="s">
        <v>906</v>
      </c>
      <c r="E361" s="275" t="s">
        <v>1</v>
      </c>
      <c r="F361" s="276" t="s">
        <v>920</v>
      </c>
      <c r="G361" s="274"/>
      <c r="H361" s="277">
        <v>28</v>
      </c>
      <c r="I361" s="278"/>
      <c r="J361" s="274"/>
      <c r="K361" s="274"/>
      <c r="L361" s="279"/>
      <c r="M361" s="280"/>
      <c r="N361" s="281"/>
      <c r="O361" s="281"/>
      <c r="P361" s="281"/>
      <c r="Q361" s="281"/>
      <c r="R361" s="281"/>
      <c r="S361" s="281"/>
      <c r="T361" s="28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83" t="s">
        <v>906</v>
      </c>
      <c r="AU361" s="283" t="s">
        <v>85</v>
      </c>
      <c r="AV361" s="14" t="s">
        <v>196</v>
      </c>
      <c r="AW361" s="14" t="s">
        <v>33</v>
      </c>
      <c r="AX361" s="14" t="s">
        <v>83</v>
      </c>
      <c r="AY361" s="283" t="s">
        <v>183</v>
      </c>
    </row>
    <row r="362" s="2" customFormat="1" ht="16.5" customHeight="1">
      <c r="A362" s="39"/>
      <c r="B362" s="40"/>
      <c r="C362" s="241" t="s">
        <v>336</v>
      </c>
      <c r="D362" s="241" t="s">
        <v>191</v>
      </c>
      <c r="E362" s="242" t="s">
        <v>1237</v>
      </c>
      <c r="F362" s="243" t="s">
        <v>1238</v>
      </c>
      <c r="G362" s="244" t="s">
        <v>189</v>
      </c>
      <c r="H362" s="245">
        <v>29.399999999999999</v>
      </c>
      <c r="I362" s="246"/>
      <c r="J362" s="247">
        <f>ROUND(I362*H362,2)</f>
        <v>0</v>
      </c>
      <c r="K362" s="243" t="s">
        <v>194</v>
      </c>
      <c r="L362" s="248"/>
      <c r="M362" s="249" t="s">
        <v>1</v>
      </c>
      <c r="N362" s="250" t="s">
        <v>41</v>
      </c>
      <c r="O362" s="92"/>
      <c r="P362" s="237">
        <f>O362*H362</f>
        <v>0</v>
      </c>
      <c r="Q362" s="237">
        <v>8.0000000000000007E-05</v>
      </c>
      <c r="R362" s="237">
        <f>Q362*H362</f>
        <v>0.0023519999999999999</v>
      </c>
      <c r="S362" s="237">
        <v>0</v>
      </c>
      <c r="T362" s="238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9" t="s">
        <v>195</v>
      </c>
      <c r="AT362" s="239" t="s">
        <v>191</v>
      </c>
      <c r="AU362" s="239" t="s">
        <v>85</v>
      </c>
      <c r="AY362" s="18" t="s">
        <v>183</v>
      </c>
      <c r="BE362" s="240">
        <f>IF(N362="základní",J362,0)</f>
        <v>0</v>
      </c>
      <c r="BF362" s="240">
        <f>IF(N362="snížená",J362,0)</f>
        <v>0</v>
      </c>
      <c r="BG362" s="240">
        <f>IF(N362="zákl. přenesená",J362,0)</f>
        <v>0</v>
      </c>
      <c r="BH362" s="240">
        <f>IF(N362="sníž. přenesená",J362,0)</f>
        <v>0</v>
      </c>
      <c r="BI362" s="240">
        <f>IF(N362="nulová",J362,0)</f>
        <v>0</v>
      </c>
      <c r="BJ362" s="18" t="s">
        <v>83</v>
      </c>
      <c r="BK362" s="240">
        <f>ROUND(I362*H362,2)</f>
        <v>0</v>
      </c>
      <c r="BL362" s="18" t="s">
        <v>190</v>
      </c>
      <c r="BM362" s="239" t="s">
        <v>2087</v>
      </c>
    </row>
    <row r="363" s="13" customFormat="1">
      <c r="A363" s="13"/>
      <c r="B363" s="262"/>
      <c r="C363" s="263"/>
      <c r="D363" s="257" t="s">
        <v>906</v>
      </c>
      <c r="E363" s="263"/>
      <c r="F363" s="265" t="s">
        <v>2088</v>
      </c>
      <c r="G363" s="263"/>
      <c r="H363" s="266">
        <v>29.399999999999999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72" t="s">
        <v>906</v>
      </c>
      <c r="AU363" s="272" t="s">
        <v>85</v>
      </c>
      <c r="AV363" s="13" t="s">
        <v>85</v>
      </c>
      <c r="AW363" s="13" t="s">
        <v>4</v>
      </c>
      <c r="AX363" s="13" t="s">
        <v>83</v>
      </c>
      <c r="AY363" s="272" t="s">
        <v>183</v>
      </c>
    </row>
    <row r="364" s="2" customFormat="1" ht="24.15" customHeight="1">
      <c r="A364" s="39"/>
      <c r="B364" s="40"/>
      <c r="C364" s="228" t="s">
        <v>491</v>
      </c>
      <c r="D364" s="228" t="s">
        <v>186</v>
      </c>
      <c r="E364" s="229" t="s">
        <v>1241</v>
      </c>
      <c r="F364" s="230" t="s">
        <v>1242</v>
      </c>
      <c r="G364" s="231" t="s">
        <v>189</v>
      </c>
      <c r="H364" s="232">
        <v>247.53999999999999</v>
      </c>
      <c r="I364" s="233"/>
      <c r="J364" s="234">
        <f>ROUND(I364*H364,2)</f>
        <v>0</v>
      </c>
      <c r="K364" s="230" t="s">
        <v>194</v>
      </c>
      <c r="L364" s="45"/>
      <c r="M364" s="235" t="s">
        <v>1</v>
      </c>
      <c r="N364" s="236" t="s">
        <v>41</v>
      </c>
      <c r="O364" s="92"/>
      <c r="P364" s="237">
        <f>O364*H364</f>
        <v>0</v>
      </c>
      <c r="Q364" s="237">
        <v>0.00018000000000000001</v>
      </c>
      <c r="R364" s="237">
        <f>Q364*H364</f>
        <v>0.044557199999999998</v>
      </c>
      <c r="S364" s="237">
        <v>0</v>
      </c>
      <c r="T364" s="23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9" t="s">
        <v>190</v>
      </c>
      <c r="AT364" s="239" t="s">
        <v>186</v>
      </c>
      <c r="AU364" s="239" t="s">
        <v>85</v>
      </c>
      <c r="AY364" s="18" t="s">
        <v>183</v>
      </c>
      <c r="BE364" s="240">
        <f>IF(N364="základní",J364,0)</f>
        <v>0</v>
      </c>
      <c r="BF364" s="240">
        <f>IF(N364="snížená",J364,0)</f>
        <v>0</v>
      </c>
      <c r="BG364" s="240">
        <f>IF(N364="zákl. přenesená",J364,0)</f>
        <v>0</v>
      </c>
      <c r="BH364" s="240">
        <f>IF(N364="sníž. přenesená",J364,0)</f>
        <v>0</v>
      </c>
      <c r="BI364" s="240">
        <f>IF(N364="nulová",J364,0)</f>
        <v>0</v>
      </c>
      <c r="BJ364" s="18" t="s">
        <v>83</v>
      </c>
      <c r="BK364" s="240">
        <f>ROUND(I364*H364,2)</f>
        <v>0</v>
      </c>
      <c r="BL364" s="18" t="s">
        <v>190</v>
      </c>
      <c r="BM364" s="239" t="s">
        <v>2089</v>
      </c>
    </row>
    <row r="365" s="13" customFormat="1">
      <c r="A365" s="13"/>
      <c r="B365" s="262"/>
      <c r="C365" s="263"/>
      <c r="D365" s="257" t="s">
        <v>906</v>
      </c>
      <c r="E365" s="264" t="s">
        <v>1</v>
      </c>
      <c r="F365" s="265" t="s">
        <v>2090</v>
      </c>
      <c r="G365" s="263"/>
      <c r="H365" s="266">
        <v>81.260000000000005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72" t="s">
        <v>906</v>
      </c>
      <c r="AU365" s="272" t="s">
        <v>85</v>
      </c>
      <c r="AV365" s="13" t="s">
        <v>85</v>
      </c>
      <c r="AW365" s="13" t="s">
        <v>33</v>
      </c>
      <c r="AX365" s="13" t="s">
        <v>76</v>
      </c>
      <c r="AY365" s="272" t="s">
        <v>183</v>
      </c>
    </row>
    <row r="366" s="13" customFormat="1">
      <c r="A366" s="13"/>
      <c r="B366" s="262"/>
      <c r="C366" s="263"/>
      <c r="D366" s="257" t="s">
        <v>906</v>
      </c>
      <c r="E366" s="264" t="s">
        <v>1</v>
      </c>
      <c r="F366" s="265" t="s">
        <v>2091</v>
      </c>
      <c r="G366" s="263"/>
      <c r="H366" s="266">
        <v>83.150000000000006</v>
      </c>
      <c r="I366" s="267"/>
      <c r="J366" s="263"/>
      <c r="K366" s="263"/>
      <c r="L366" s="268"/>
      <c r="M366" s="269"/>
      <c r="N366" s="270"/>
      <c r="O366" s="270"/>
      <c r="P366" s="270"/>
      <c r="Q366" s="270"/>
      <c r="R366" s="270"/>
      <c r="S366" s="270"/>
      <c r="T366" s="27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72" t="s">
        <v>906</v>
      </c>
      <c r="AU366" s="272" t="s">
        <v>85</v>
      </c>
      <c r="AV366" s="13" t="s">
        <v>85</v>
      </c>
      <c r="AW366" s="13" t="s">
        <v>33</v>
      </c>
      <c r="AX366" s="13" t="s">
        <v>76</v>
      </c>
      <c r="AY366" s="272" t="s">
        <v>183</v>
      </c>
    </row>
    <row r="367" s="13" customFormat="1">
      <c r="A367" s="13"/>
      <c r="B367" s="262"/>
      <c r="C367" s="263"/>
      <c r="D367" s="257" t="s">
        <v>906</v>
      </c>
      <c r="E367" s="264" t="s">
        <v>1</v>
      </c>
      <c r="F367" s="265" t="s">
        <v>2092</v>
      </c>
      <c r="G367" s="263"/>
      <c r="H367" s="266">
        <v>83.129999999999995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72" t="s">
        <v>906</v>
      </c>
      <c r="AU367" s="272" t="s">
        <v>85</v>
      </c>
      <c r="AV367" s="13" t="s">
        <v>85</v>
      </c>
      <c r="AW367" s="13" t="s">
        <v>33</v>
      </c>
      <c r="AX367" s="13" t="s">
        <v>76</v>
      </c>
      <c r="AY367" s="272" t="s">
        <v>183</v>
      </c>
    </row>
    <row r="368" s="14" customFormat="1">
      <c r="A368" s="14"/>
      <c r="B368" s="273"/>
      <c r="C368" s="274"/>
      <c r="D368" s="257" t="s">
        <v>906</v>
      </c>
      <c r="E368" s="275" t="s">
        <v>1</v>
      </c>
      <c r="F368" s="276" t="s">
        <v>920</v>
      </c>
      <c r="G368" s="274"/>
      <c r="H368" s="277">
        <v>247.53999999999999</v>
      </c>
      <c r="I368" s="278"/>
      <c r="J368" s="274"/>
      <c r="K368" s="274"/>
      <c r="L368" s="279"/>
      <c r="M368" s="280"/>
      <c r="N368" s="281"/>
      <c r="O368" s="281"/>
      <c r="P368" s="281"/>
      <c r="Q368" s="281"/>
      <c r="R368" s="281"/>
      <c r="S368" s="281"/>
      <c r="T368" s="28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83" t="s">
        <v>906</v>
      </c>
      <c r="AU368" s="283" t="s">
        <v>85</v>
      </c>
      <c r="AV368" s="14" t="s">
        <v>196</v>
      </c>
      <c r="AW368" s="14" t="s">
        <v>33</v>
      </c>
      <c r="AX368" s="14" t="s">
        <v>83</v>
      </c>
      <c r="AY368" s="283" t="s">
        <v>183</v>
      </c>
    </row>
    <row r="369" s="2" customFormat="1" ht="16.5" customHeight="1">
      <c r="A369" s="39"/>
      <c r="B369" s="40"/>
      <c r="C369" s="241" t="s">
        <v>339</v>
      </c>
      <c r="D369" s="241" t="s">
        <v>191</v>
      </c>
      <c r="E369" s="242" t="s">
        <v>1237</v>
      </c>
      <c r="F369" s="243" t="s">
        <v>1238</v>
      </c>
      <c r="G369" s="244" t="s">
        <v>189</v>
      </c>
      <c r="H369" s="245">
        <v>259.91699999999997</v>
      </c>
      <c r="I369" s="246"/>
      <c r="J369" s="247">
        <f>ROUND(I369*H369,2)</f>
        <v>0</v>
      </c>
      <c r="K369" s="243" t="s">
        <v>194</v>
      </c>
      <c r="L369" s="248"/>
      <c r="M369" s="249" t="s">
        <v>1</v>
      </c>
      <c r="N369" s="250" t="s">
        <v>41</v>
      </c>
      <c r="O369" s="92"/>
      <c r="P369" s="237">
        <f>O369*H369</f>
        <v>0</v>
      </c>
      <c r="Q369" s="237">
        <v>8.0000000000000007E-05</v>
      </c>
      <c r="R369" s="237">
        <f>Q369*H369</f>
        <v>0.02079336</v>
      </c>
      <c r="S369" s="237">
        <v>0</v>
      </c>
      <c r="T369" s="238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9" t="s">
        <v>195</v>
      </c>
      <c r="AT369" s="239" t="s">
        <v>191</v>
      </c>
      <c r="AU369" s="239" t="s">
        <v>85</v>
      </c>
      <c r="AY369" s="18" t="s">
        <v>183</v>
      </c>
      <c r="BE369" s="240">
        <f>IF(N369="základní",J369,0)</f>
        <v>0</v>
      </c>
      <c r="BF369" s="240">
        <f>IF(N369="snížená",J369,0)</f>
        <v>0</v>
      </c>
      <c r="BG369" s="240">
        <f>IF(N369="zákl. přenesená",J369,0)</f>
        <v>0</v>
      </c>
      <c r="BH369" s="240">
        <f>IF(N369="sníž. přenesená",J369,0)</f>
        <v>0</v>
      </c>
      <c r="BI369" s="240">
        <f>IF(N369="nulová",J369,0)</f>
        <v>0</v>
      </c>
      <c r="BJ369" s="18" t="s">
        <v>83</v>
      </c>
      <c r="BK369" s="240">
        <f>ROUND(I369*H369,2)</f>
        <v>0</v>
      </c>
      <c r="BL369" s="18" t="s">
        <v>190</v>
      </c>
      <c r="BM369" s="239" t="s">
        <v>2093</v>
      </c>
    </row>
    <row r="370" s="13" customFormat="1">
      <c r="A370" s="13"/>
      <c r="B370" s="262"/>
      <c r="C370" s="263"/>
      <c r="D370" s="257" t="s">
        <v>906</v>
      </c>
      <c r="E370" s="263"/>
      <c r="F370" s="265" t="s">
        <v>2094</v>
      </c>
      <c r="G370" s="263"/>
      <c r="H370" s="266">
        <v>259.91699999999997</v>
      </c>
      <c r="I370" s="267"/>
      <c r="J370" s="263"/>
      <c r="K370" s="263"/>
      <c r="L370" s="268"/>
      <c r="M370" s="269"/>
      <c r="N370" s="270"/>
      <c r="O370" s="270"/>
      <c r="P370" s="270"/>
      <c r="Q370" s="270"/>
      <c r="R370" s="270"/>
      <c r="S370" s="270"/>
      <c r="T370" s="27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72" t="s">
        <v>906</v>
      </c>
      <c r="AU370" s="272" t="s">
        <v>85</v>
      </c>
      <c r="AV370" s="13" t="s">
        <v>85</v>
      </c>
      <c r="AW370" s="13" t="s">
        <v>4</v>
      </c>
      <c r="AX370" s="13" t="s">
        <v>83</v>
      </c>
      <c r="AY370" s="272" t="s">
        <v>183</v>
      </c>
    </row>
    <row r="371" s="2" customFormat="1" ht="24.15" customHeight="1">
      <c r="A371" s="39"/>
      <c r="B371" s="40"/>
      <c r="C371" s="228" t="s">
        <v>500</v>
      </c>
      <c r="D371" s="228" t="s">
        <v>186</v>
      </c>
      <c r="E371" s="229" t="s">
        <v>1249</v>
      </c>
      <c r="F371" s="230" t="s">
        <v>1250</v>
      </c>
      <c r="G371" s="231" t="s">
        <v>350</v>
      </c>
      <c r="H371" s="232">
        <v>4.7679999999999998</v>
      </c>
      <c r="I371" s="233"/>
      <c r="J371" s="234">
        <f>ROUND(I371*H371,2)</f>
        <v>0</v>
      </c>
      <c r="K371" s="230" t="s">
        <v>194</v>
      </c>
      <c r="L371" s="45"/>
      <c r="M371" s="235" t="s">
        <v>1</v>
      </c>
      <c r="N371" s="236" t="s">
        <v>41</v>
      </c>
      <c r="O371" s="92"/>
      <c r="P371" s="237">
        <f>O371*H371</f>
        <v>0</v>
      </c>
      <c r="Q371" s="237">
        <v>0</v>
      </c>
      <c r="R371" s="237">
        <f>Q371*H371</f>
        <v>0</v>
      </c>
      <c r="S371" s="237">
        <v>0</v>
      </c>
      <c r="T371" s="23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9" t="s">
        <v>190</v>
      </c>
      <c r="AT371" s="239" t="s">
        <v>186</v>
      </c>
      <c r="AU371" s="239" t="s">
        <v>85</v>
      </c>
      <c r="AY371" s="18" t="s">
        <v>183</v>
      </c>
      <c r="BE371" s="240">
        <f>IF(N371="základní",J371,0)</f>
        <v>0</v>
      </c>
      <c r="BF371" s="240">
        <f>IF(N371="snížená",J371,0)</f>
        <v>0</v>
      </c>
      <c r="BG371" s="240">
        <f>IF(N371="zákl. přenesená",J371,0)</f>
        <v>0</v>
      </c>
      <c r="BH371" s="240">
        <f>IF(N371="sníž. přenesená",J371,0)</f>
        <v>0</v>
      </c>
      <c r="BI371" s="240">
        <f>IF(N371="nulová",J371,0)</f>
        <v>0</v>
      </c>
      <c r="BJ371" s="18" t="s">
        <v>83</v>
      </c>
      <c r="BK371" s="240">
        <f>ROUND(I371*H371,2)</f>
        <v>0</v>
      </c>
      <c r="BL371" s="18" t="s">
        <v>190</v>
      </c>
      <c r="BM371" s="239" t="s">
        <v>2095</v>
      </c>
    </row>
    <row r="372" s="12" customFormat="1" ht="22.8" customHeight="1">
      <c r="A372" s="12"/>
      <c r="B372" s="212"/>
      <c r="C372" s="213"/>
      <c r="D372" s="214" t="s">
        <v>75</v>
      </c>
      <c r="E372" s="226" t="s">
        <v>498</v>
      </c>
      <c r="F372" s="226" t="s">
        <v>499</v>
      </c>
      <c r="G372" s="213"/>
      <c r="H372" s="213"/>
      <c r="I372" s="216"/>
      <c r="J372" s="227">
        <f>BK372</f>
        <v>0</v>
      </c>
      <c r="K372" s="213"/>
      <c r="L372" s="218"/>
      <c r="M372" s="219"/>
      <c r="N372" s="220"/>
      <c r="O372" s="220"/>
      <c r="P372" s="221">
        <f>SUM(P373:P387)</f>
        <v>0</v>
      </c>
      <c r="Q372" s="220"/>
      <c r="R372" s="221">
        <f>SUM(R373:R387)</f>
        <v>0.031257720000000003</v>
      </c>
      <c r="S372" s="220"/>
      <c r="T372" s="222">
        <f>SUM(T373:T387)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3" t="s">
        <v>85</v>
      </c>
      <c r="AT372" s="224" t="s">
        <v>75</v>
      </c>
      <c r="AU372" s="224" t="s">
        <v>83</v>
      </c>
      <c r="AY372" s="223" t="s">
        <v>183</v>
      </c>
      <c r="BK372" s="225">
        <f>SUM(BK373:BK387)</f>
        <v>0</v>
      </c>
    </row>
    <row r="373" s="2" customFormat="1" ht="24.15" customHeight="1">
      <c r="A373" s="39"/>
      <c r="B373" s="40"/>
      <c r="C373" s="228" t="s">
        <v>343</v>
      </c>
      <c r="D373" s="228" t="s">
        <v>186</v>
      </c>
      <c r="E373" s="229" t="s">
        <v>1252</v>
      </c>
      <c r="F373" s="230" t="s">
        <v>1253</v>
      </c>
      <c r="G373" s="231" t="s">
        <v>469</v>
      </c>
      <c r="H373" s="232">
        <v>1.714</v>
      </c>
      <c r="I373" s="233"/>
      <c r="J373" s="234">
        <f>ROUND(I373*H373,2)</f>
        <v>0</v>
      </c>
      <c r="K373" s="230" t="s">
        <v>194</v>
      </c>
      <c r="L373" s="45"/>
      <c r="M373" s="235" t="s">
        <v>1</v>
      </c>
      <c r="N373" s="236" t="s">
        <v>41</v>
      </c>
      <c r="O373" s="92"/>
      <c r="P373" s="237">
        <f>O373*H373</f>
        <v>0</v>
      </c>
      <c r="Q373" s="237">
        <v>0.00016000000000000001</v>
      </c>
      <c r="R373" s="237">
        <f>Q373*H373</f>
        <v>0.00027424000000000003</v>
      </c>
      <c r="S373" s="237">
        <v>0</v>
      </c>
      <c r="T373" s="238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9" t="s">
        <v>190</v>
      </c>
      <c r="AT373" s="239" t="s">
        <v>186</v>
      </c>
      <c r="AU373" s="239" t="s">
        <v>85</v>
      </c>
      <c r="AY373" s="18" t="s">
        <v>183</v>
      </c>
      <c r="BE373" s="240">
        <f>IF(N373="základní",J373,0)</f>
        <v>0</v>
      </c>
      <c r="BF373" s="240">
        <f>IF(N373="snížená",J373,0)</f>
        <v>0</v>
      </c>
      <c r="BG373" s="240">
        <f>IF(N373="zákl. přenesená",J373,0)</f>
        <v>0</v>
      </c>
      <c r="BH373" s="240">
        <f>IF(N373="sníž. přenesená",J373,0)</f>
        <v>0</v>
      </c>
      <c r="BI373" s="240">
        <f>IF(N373="nulová",J373,0)</f>
        <v>0</v>
      </c>
      <c r="BJ373" s="18" t="s">
        <v>83</v>
      </c>
      <c r="BK373" s="240">
        <f>ROUND(I373*H373,2)</f>
        <v>0</v>
      </c>
      <c r="BL373" s="18" t="s">
        <v>190</v>
      </c>
      <c r="BM373" s="239" t="s">
        <v>2096</v>
      </c>
    </row>
    <row r="374" s="13" customFormat="1">
      <c r="A374" s="13"/>
      <c r="B374" s="262"/>
      <c r="C374" s="263"/>
      <c r="D374" s="257" t="s">
        <v>906</v>
      </c>
      <c r="E374" s="264" t="s">
        <v>1</v>
      </c>
      <c r="F374" s="265" t="s">
        <v>1255</v>
      </c>
      <c r="G374" s="263"/>
      <c r="H374" s="266">
        <v>1.714</v>
      </c>
      <c r="I374" s="267"/>
      <c r="J374" s="263"/>
      <c r="K374" s="263"/>
      <c r="L374" s="268"/>
      <c r="M374" s="269"/>
      <c r="N374" s="270"/>
      <c r="O374" s="270"/>
      <c r="P374" s="270"/>
      <c r="Q374" s="270"/>
      <c r="R374" s="270"/>
      <c r="S374" s="270"/>
      <c r="T374" s="27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72" t="s">
        <v>906</v>
      </c>
      <c r="AU374" s="272" t="s">
        <v>85</v>
      </c>
      <c r="AV374" s="13" t="s">
        <v>85</v>
      </c>
      <c r="AW374" s="13" t="s">
        <v>33</v>
      </c>
      <c r="AX374" s="13" t="s">
        <v>83</v>
      </c>
      <c r="AY374" s="272" t="s">
        <v>183</v>
      </c>
    </row>
    <row r="375" s="2" customFormat="1" ht="24.15" customHeight="1">
      <c r="A375" s="39"/>
      <c r="B375" s="40"/>
      <c r="C375" s="228" t="s">
        <v>736</v>
      </c>
      <c r="D375" s="228" t="s">
        <v>186</v>
      </c>
      <c r="E375" s="229" t="s">
        <v>1256</v>
      </c>
      <c r="F375" s="230" t="s">
        <v>1257</v>
      </c>
      <c r="G375" s="231" t="s">
        <v>469</v>
      </c>
      <c r="H375" s="232">
        <v>3.4279999999999999</v>
      </c>
      <c r="I375" s="233"/>
      <c r="J375" s="234">
        <f>ROUND(I375*H375,2)</f>
        <v>0</v>
      </c>
      <c r="K375" s="230" t="s">
        <v>194</v>
      </c>
      <c r="L375" s="45"/>
      <c r="M375" s="235" t="s">
        <v>1</v>
      </c>
      <c r="N375" s="236" t="s">
        <v>41</v>
      </c>
      <c r="O375" s="92"/>
      <c r="P375" s="237">
        <f>O375*H375</f>
        <v>0</v>
      </c>
      <c r="Q375" s="237">
        <v>0.00011</v>
      </c>
      <c r="R375" s="237">
        <f>Q375*H375</f>
        <v>0.00037708000000000002</v>
      </c>
      <c r="S375" s="237">
        <v>0</v>
      </c>
      <c r="T375" s="23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9" t="s">
        <v>190</v>
      </c>
      <c r="AT375" s="239" t="s">
        <v>186</v>
      </c>
      <c r="AU375" s="239" t="s">
        <v>85</v>
      </c>
      <c r="AY375" s="18" t="s">
        <v>183</v>
      </c>
      <c r="BE375" s="240">
        <f>IF(N375="základní",J375,0)</f>
        <v>0</v>
      </c>
      <c r="BF375" s="240">
        <f>IF(N375="snížená",J375,0)</f>
        <v>0</v>
      </c>
      <c r="BG375" s="240">
        <f>IF(N375="zákl. přenesená",J375,0)</f>
        <v>0</v>
      </c>
      <c r="BH375" s="240">
        <f>IF(N375="sníž. přenesená",J375,0)</f>
        <v>0</v>
      </c>
      <c r="BI375" s="240">
        <f>IF(N375="nulová",J375,0)</f>
        <v>0</v>
      </c>
      <c r="BJ375" s="18" t="s">
        <v>83</v>
      </c>
      <c r="BK375" s="240">
        <f>ROUND(I375*H375,2)</f>
        <v>0</v>
      </c>
      <c r="BL375" s="18" t="s">
        <v>190</v>
      </c>
      <c r="BM375" s="239" t="s">
        <v>2097</v>
      </c>
    </row>
    <row r="376" s="13" customFormat="1">
      <c r="A376" s="13"/>
      <c r="B376" s="262"/>
      <c r="C376" s="263"/>
      <c r="D376" s="257" t="s">
        <v>906</v>
      </c>
      <c r="E376" s="263"/>
      <c r="F376" s="265" t="s">
        <v>1259</v>
      </c>
      <c r="G376" s="263"/>
      <c r="H376" s="266">
        <v>3.4279999999999999</v>
      </c>
      <c r="I376" s="267"/>
      <c r="J376" s="263"/>
      <c r="K376" s="263"/>
      <c r="L376" s="268"/>
      <c r="M376" s="269"/>
      <c r="N376" s="270"/>
      <c r="O376" s="270"/>
      <c r="P376" s="270"/>
      <c r="Q376" s="270"/>
      <c r="R376" s="270"/>
      <c r="S376" s="270"/>
      <c r="T376" s="27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72" t="s">
        <v>906</v>
      </c>
      <c r="AU376" s="272" t="s">
        <v>85</v>
      </c>
      <c r="AV376" s="13" t="s">
        <v>85</v>
      </c>
      <c r="AW376" s="13" t="s">
        <v>4</v>
      </c>
      <c r="AX376" s="13" t="s">
        <v>83</v>
      </c>
      <c r="AY376" s="272" t="s">
        <v>183</v>
      </c>
    </row>
    <row r="377" s="2" customFormat="1" ht="16.5" customHeight="1">
      <c r="A377" s="39"/>
      <c r="B377" s="40"/>
      <c r="C377" s="228" t="s">
        <v>346</v>
      </c>
      <c r="D377" s="228" t="s">
        <v>186</v>
      </c>
      <c r="E377" s="229" t="s">
        <v>1260</v>
      </c>
      <c r="F377" s="230" t="s">
        <v>1261</v>
      </c>
      <c r="G377" s="231" t="s">
        <v>469</v>
      </c>
      <c r="H377" s="232">
        <v>16.190000000000001</v>
      </c>
      <c r="I377" s="233"/>
      <c r="J377" s="234">
        <f>ROUND(I377*H377,2)</f>
        <v>0</v>
      </c>
      <c r="K377" s="230" t="s">
        <v>194</v>
      </c>
      <c r="L377" s="45"/>
      <c r="M377" s="235" t="s">
        <v>1</v>
      </c>
      <c r="N377" s="236" t="s">
        <v>41</v>
      </c>
      <c r="O377" s="92"/>
      <c r="P377" s="237">
        <f>O377*H377</f>
        <v>0</v>
      </c>
      <c r="Q377" s="237">
        <v>6.9999999999999994E-05</v>
      </c>
      <c r="R377" s="237">
        <f>Q377*H377</f>
        <v>0.0011333000000000001</v>
      </c>
      <c r="S377" s="237">
        <v>0</v>
      </c>
      <c r="T377" s="23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9" t="s">
        <v>190</v>
      </c>
      <c r="AT377" s="239" t="s">
        <v>186</v>
      </c>
      <c r="AU377" s="239" t="s">
        <v>85</v>
      </c>
      <c r="AY377" s="18" t="s">
        <v>183</v>
      </c>
      <c r="BE377" s="240">
        <f>IF(N377="základní",J377,0)</f>
        <v>0</v>
      </c>
      <c r="BF377" s="240">
        <f>IF(N377="snížená",J377,0)</f>
        <v>0</v>
      </c>
      <c r="BG377" s="240">
        <f>IF(N377="zákl. přenesená",J377,0)</f>
        <v>0</v>
      </c>
      <c r="BH377" s="240">
        <f>IF(N377="sníž. přenesená",J377,0)</f>
        <v>0</v>
      </c>
      <c r="BI377" s="240">
        <f>IF(N377="nulová",J377,0)</f>
        <v>0</v>
      </c>
      <c r="BJ377" s="18" t="s">
        <v>83</v>
      </c>
      <c r="BK377" s="240">
        <f>ROUND(I377*H377,2)</f>
        <v>0</v>
      </c>
      <c r="BL377" s="18" t="s">
        <v>190</v>
      </c>
      <c r="BM377" s="239" t="s">
        <v>2098</v>
      </c>
    </row>
    <row r="378" s="13" customFormat="1">
      <c r="A378" s="13"/>
      <c r="B378" s="262"/>
      <c r="C378" s="263"/>
      <c r="D378" s="257" t="s">
        <v>906</v>
      </c>
      <c r="E378" s="264" t="s">
        <v>1</v>
      </c>
      <c r="F378" s="265" t="s">
        <v>2099</v>
      </c>
      <c r="G378" s="263"/>
      <c r="H378" s="266">
        <v>7.1100000000000003</v>
      </c>
      <c r="I378" s="267"/>
      <c r="J378" s="263"/>
      <c r="K378" s="263"/>
      <c r="L378" s="268"/>
      <c r="M378" s="269"/>
      <c r="N378" s="270"/>
      <c r="O378" s="270"/>
      <c r="P378" s="270"/>
      <c r="Q378" s="270"/>
      <c r="R378" s="270"/>
      <c r="S378" s="270"/>
      <c r="T378" s="27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72" t="s">
        <v>906</v>
      </c>
      <c r="AU378" s="272" t="s">
        <v>85</v>
      </c>
      <c r="AV378" s="13" t="s">
        <v>85</v>
      </c>
      <c r="AW378" s="13" t="s">
        <v>33</v>
      </c>
      <c r="AX378" s="13" t="s">
        <v>76</v>
      </c>
      <c r="AY378" s="272" t="s">
        <v>183</v>
      </c>
    </row>
    <row r="379" s="13" customFormat="1">
      <c r="A379" s="13"/>
      <c r="B379" s="262"/>
      <c r="C379" s="263"/>
      <c r="D379" s="257" t="s">
        <v>906</v>
      </c>
      <c r="E379" s="264" t="s">
        <v>1</v>
      </c>
      <c r="F379" s="265" t="s">
        <v>2100</v>
      </c>
      <c r="G379" s="263"/>
      <c r="H379" s="266">
        <v>9.0800000000000001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72" t="s">
        <v>906</v>
      </c>
      <c r="AU379" s="272" t="s">
        <v>85</v>
      </c>
      <c r="AV379" s="13" t="s">
        <v>85</v>
      </c>
      <c r="AW379" s="13" t="s">
        <v>33</v>
      </c>
      <c r="AX379" s="13" t="s">
        <v>76</v>
      </c>
      <c r="AY379" s="272" t="s">
        <v>183</v>
      </c>
    </row>
    <row r="380" s="14" customFormat="1">
      <c r="A380" s="14"/>
      <c r="B380" s="273"/>
      <c r="C380" s="274"/>
      <c r="D380" s="257" t="s">
        <v>906</v>
      </c>
      <c r="E380" s="275" t="s">
        <v>1</v>
      </c>
      <c r="F380" s="276" t="s">
        <v>920</v>
      </c>
      <c r="G380" s="274"/>
      <c r="H380" s="277">
        <v>16.190000000000001</v>
      </c>
      <c r="I380" s="278"/>
      <c r="J380" s="274"/>
      <c r="K380" s="274"/>
      <c r="L380" s="279"/>
      <c r="M380" s="280"/>
      <c r="N380" s="281"/>
      <c r="O380" s="281"/>
      <c r="P380" s="281"/>
      <c r="Q380" s="281"/>
      <c r="R380" s="281"/>
      <c r="S380" s="281"/>
      <c r="T380" s="28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83" t="s">
        <v>906</v>
      </c>
      <c r="AU380" s="283" t="s">
        <v>85</v>
      </c>
      <c r="AV380" s="14" t="s">
        <v>196</v>
      </c>
      <c r="AW380" s="14" t="s">
        <v>33</v>
      </c>
      <c r="AX380" s="14" t="s">
        <v>83</v>
      </c>
      <c r="AY380" s="283" t="s">
        <v>183</v>
      </c>
    </row>
    <row r="381" s="2" customFormat="1" ht="24.15" customHeight="1">
      <c r="A381" s="39"/>
      <c r="B381" s="40"/>
      <c r="C381" s="228" t="s">
        <v>516</v>
      </c>
      <c r="D381" s="228" t="s">
        <v>186</v>
      </c>
      <c r="E381" s="229" t="s">
        <v>1265</v>
      </c>
      <c r="F381" s="230" t="s">
        <v>1266</v>
      </c>
      <c r="G381" s="231" t="s">
        <v>469</v>
      </c>
      <c r="H381" s="232">
        <v>16.190000000000001</v>
      </c>
      <c r="I381" s="233"/>
      <c r="J381" s="234">
        <f>ROUND(I381*H381,2)</f>
        <v>0</v>
      </c>
      <c r="K381" s="230" t="s">
        <v>194</v>
      </c>
      <c r="L381" s="45"/>
      <c r="M381" s="235" t="s">
        <v>1</v>
      </c>
      <c r="N381" s="236" t="s">
        <v>41</v>
      </c>
      <c r="O381" s="92"/>
      <c r="P381" s="237">
        <f>O381*H381</f>
        <v>0</v>
      </c>
      <c r="Q381" s="237">
        <v>8.0000000000000007E-05</v>
      </c>
      <c r="R381" s="237">
        <f>Q381*H381</f>
        <v>0.0012952000000000003</v>
      </c>
      <c r="S381" s="237">
        <v>0</v>
      </c>
      <c r="T381" s="238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9" t="s">
        <v>190</v>
      </c>
      <c r="AT381" s="239" t="s">
        <v>186</v>
      </c>
      <c r="AU381" s="239" t="s">
        <v>85</v>
      </c>
      <c r="AY381" s="18" t="s">
        <v>183</v>
      </c>
      <c r="BE381" s="240">
        <f>IF(N381="základní",J381,0)</f>
        <v>0</v>
      </c>
      <c r="BF381" s="240">
        <f>IF(N381="snížená",J381,0)</f>
        <v>0</v>
      </c>
      <c r="BG381" s="240">
        <f>IF(N381="zákl. přenesená",J381,0)</f>
        <v>0</v>
      </c>
      <c r="BH381" s="240">
        <f>IF(N381="sníž. přenesená",J381,0)</f>
        <v>0</v>
      </c>
      <c r="BI381" s="240">
        <f>IF(N381="nulová",J381,0)</f>
        <v>0</v>
      </c>
      <c r="BJ381" s="18" t="s">
        <v>83</v>
      </c>
      <c r="BK381" s="240">
        <f>ROUND(I381*H381,2)</f>
        <v>0</v>
      </c>
      <c r="BL381" s="18" t="s">
        <v>190</v>
      </c>
      <c r="BM381" s="239" t="s">
        <v>2101</v>
      </c>
    </row>
    <row r="382" s="2" customFormat="1" ht="24.15" customHeight="1">
      <c r="A382" s="39"/>
      <c r="B382" s="40"/>
      <c r="C382" s="228" t="s">
        <v>351</v>
      </c>
      <c r="D382" s="228" t="s">
        <v>186</v>
      </c>
      <c r="E382" s="229" t="s">
        <v>1268</v>
      </c>
      <c r="F382" s="230" t="s">
        <v>1269</v>
      </c>
      <c r="G382" s="231" t="s">
        <v>469</v>
      </c>
      <c r="H382" s="232">
        <v>16.190000000000001</v>
      </c>
      <c r="I382" s="233"/>
      <c r="J382" s="234">
        <f>ROUND(I382*H382,2)</f>
        <v>0</v>
      </c>
      <c r="K382" s="230" t="s">
        <v>194</v>
      </c>
      <c r="L382" s="45"/>
      <c r="M382" s="235" t="s">
        <v>1</v>
      </c>
      <c r="N382" s="236" t="s">
        <v>41</v>
      </c>
      <c r="O382" s="92"/>
      <c r="P382" s="237">
        <f>O382*H382</f>
        <v>0</v>
      </c>
      <c r="Q382" s="237">
        <v>0.00011</v>
      </c>
      <c r="R382" s="237">
        <f>Q382*H382</f>
        <v>0.0017809000000000002</v>
      </c>
      <c r="S382" s="237">
        <v>0</v>
      </c>
      <c r="T382" s="23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9" t="s">
        <v>190</v>
      </c>
      <c r="AT382" s="239" t="s">
        <v>186</v>
      </c>
      <c r="AU382" s="239" t="s">
        <v>85</v>
      </c>
      <c r="AY382" s="18" t="s">
        <v>183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8" t="s">
        <v>83</v>
      </c>
      <c r="BK382" s="240">
        <f>ROUND(I382*H382,2)</f>
        <v>0</v>
      </c>
      <c r="BL382" s="18" t="s">
        <v>190</v>
      </c>
      <c r="BM382" s="239" t="s">
        <v>2102</v>
      </c>
    </row>
    <row r="383" s="2" customFormat="1" ht="24.15" customHeight="1">
      <c r="A383" s="39"/>
      <c r="B383" s="40"/>
      <c r="C383" s="228" t="s">
        <v>525</v>
      </c>
      <c r="D383" s="228" t="s">
        <v>186</v>
      </c>
      <c r="E383" s="229" t="s">
        <v>1271</v>
      </c>
      <c r="F383" s="230" t="s">
        <v>1272</v>
      </c>
      <c r="G383" s="231" t="s">
        <v>469</v>
      </c>
      <c r="H383" s="232">
        <v>16.190000000000001</v>
      </c>
      <c r="I383" s="233"/>
      <c r="J383" s="234">
        <f>ROUND(I383*H383,2)</f>
        <v>0</v>
      </c>
      <c r="K383" s="230" t="s">
        <v>194</v>
      </c>
      <c r="L383" s="45"/>
      <c r="M383" s="235" t="s">
        <v>1</v>
      </c>
      <c r="N383" s="236" t="s">
        <v>41</v>
      </c>
      <c r="O383" s="92"/>
      <c r="P383" s="237">
        <f>O383*H383</f>
        <v>0</v>
      </c>
      <c r="Q383" s="237">
        <v>0.00013999999999999999</v>
      </c>
      <c r="R383" s="237">
        <f>Q383*H383</f>
        <v>0.0022666000000000001</v>
      </c>
      <c r="S383" s="237">
        <v>0</v>
      </c>
      <c r="T383" s="23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9" t="s">
        <v>190</v>
      </c>
      <c r="AT383" s="239" t="s">
        <v>186</v>
      </c>
      <c r="AU383" s="239" t="s">
        <v>85</v>
      </c>
      <c r="AY383" s="18" t="s">
        <v>183</v>
      </c>
      <c r="BE383" s="240">
        <f>IF(N383="základní",J383,0)</f>
        <v>0</v>
      </c>
      <c r="BF383" s="240">
        <f>IF(N383="snížená",J383,0)</f>
        <v>0</v>
      </c>
      <c r="BG383" s="240">
        <f>IF(N383="zákl. přenesená",J383,0)</f>
        <v>0</v>
      </c>
      <c r="BH383" s="240">
        <f>IF(N383="sníž. přenesená",J383,0)</f>
        <v>0</v>
      </c>
      <c r="BI383" s="240">
        <f>IF(N383="nulová",J383,0)</f>
        <v>0</v>
      </c>
      <c r="BJ383" s="18" t="s">
        <v>83</v>
      </c>
      <c r="BK383" s="240">
        <f>ROUND(I383*H383,2)</f>
        <v>0</v>
      </c>
      <c r="BL383" s="18" t="s">
        <v>190</v>
      </c>
      <c r="BM383" s="239" t="s">
        <v>2103</v>
      </c>
    </row>
    <row r="384" s="2" customFormat="1" ht="24.15" customHeight="1">
      <c r="A384" s="39"/>
      <c r="B384" s="40"/>
      <c r="C384" s="228" t="s">
        <v>354</v>
      </c>
      <c r="D384" s="228" t="s">
        <v>186</v>
      </c>
      <c r="E384" s="229" t="s">
        <v>1274</v>
      </c>
      <c r="F384" s="230" t="s">
        <v>1275</v>
      </c>
      <c r="G384" s="231" t="s">
        <v>469</v>
      </c>
      <c r="H384" s="232">
        <v>16.190000000000001</v>
      </c>
      <c r="I384" s="233"/>
      <c r="J384" s="234">
        <f>ROUND(I384*H384,2)</f>
        <v>0</v>
      </c>
      <c r="K384" s="230" t="s">
        <v>194</v>
      </c>
      <c r="L384" s="45"/>
      <c r="M384" s="235" t="s">
        <v>1</v>
      </c>
      <c r="N384" s="236" t="s">
        <v>41</v>
      </c>
      <c r="O384" s="92"/>
      <c r="P384" s="237">
        <f>O384*H384</f>
        <v>0</v>
      </c>
      <c r="Q384" s="237">
        <v>0.00013999999999999999</v>
      </c>
      <c r="R384" s="237">
        <f>Q384*H384</f>
        <v>0.0022666000000000001</v>
      </c>
      <c r="S384" s="237">
        <v>0</v>
      </c>
      <c r="T384" s="23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9" t="s">
        <v>190</v>
      </c>
      <c r="AT384" s="239" t="s">
        <v>186</v>
      </c>
      <c r="AU384" s="239" t="s">
        <v>85</v>
      </c>
      <c r="AY384" s="18" t="s">
        <v>183</v>
      </c>
      <c r="BE384" s="240">
        <f>IF(N384="základní",J384,0)</f>
        <v>0</v>
      </c>
      <c r="BF384" s="240">
        <f>IF(N384="snížená",J384,0)</f>
        <v>0</v>
      </c>
      <c r="BG384" s="240">
        <f>IF(N384="zákl. přenesená",J384,0)</f>
        <v>0</v>
      </c>
      <c r="BH384" s="240">
        <f>IF(N384="sníž. přenesená",J384,0)</f>
        <v>0</v>
      </c>
      <c r="BI384" s="240">
        <f>IF(N384="nulová",J384,0)</f>
        <v>0</v>
      </c>
      <c r="BJ384" s="18" t="s">
        <v>83</v>
      </c>
      <c r="BK384" s="240">
        <f>ROUND(I384*H384,2)</f>
        <v>0</v>
      </c>
      <c r="BL384" s="18" t="s">
        <v>190</v>
      </c>
      <c r="BM384" s="239" t="s">
        <v>2104</v>
      </c>
    </row>
    <row r="385" s="2" customFormat="1" ht="24.15" customHeight="1">
      <c r="A385" s="39"/>
      <c r="B385" s="40"/>
      <c r="C385" s="228" t="s">
        <v>532</v>
      </c>
      <c r="D385" s="228" t="s">
        <v>186</v>
      </c>
      <c r="E385" s="229" t="s">
        <v>1277</v>
      </c>
      <c r="F385" s="230" t="s">
        <v>1278</v>
      </c>
      <c r="G385" s="231" t="s">
        <v>469</v>
      </c>
      <c r="H385" s="232">
        <v>16.190000000000001</v>
      </c>
      <c r="I385" s="233"/>
      <c r="J385" s="234">
        <f>ROUND(I385*H385,2)</f>
        <v>0</v>
      </c>
      <c r="K385" s="230" t="s">
        <v>194</v>
      </c>
      <c r="L385" s="45"/>
      <c r="M385" s="235" t="s">
        <v>1</v>
      </c>
      <c r="N385" s="236" t="s">
        <v>41</v>
      </c>
      <c r="O385" s="92"/>
      <c r="P385" s="237">
        <f>O385*H385</f>
        <v>0</v>
      </c>
      <c r="Q385" s="237">
        <v>0.00013999999999999999</v>
      </c>
      <c r="R385" s="237">
        <f>Q385*H385</f>
        <v>0.0022666000000000001</v>
      </c>
      <c r="S385" s="237">
        <v>0</v>
      </c>
      <c r="T385" s="238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9" t="s">
        <v>190</v>
      </c>
      <c r="AT385" s="239" t="s">
        <v>186</v>
      </c>
      <c r="AU385" s="239" t="s">
        <v>85</v>
      </c>
      <c r="AY385" s="18" t="s">
        <v>183</v>
      </c>
      <c r="BE385" s="240">
        <f>IF(N385="základní",J385,0)</f>
        <v>0</v>
      </c>
      <c r="BF385" s="240">
        <f>IF(N385="snížená",J385,0)</f>
        <v>0</v>
      </c>
      <c r="BG385" s="240">
        <f>IF(N385="zákl. přenesená",J385,0)</f>
        <v>0</v>
      </c>
      <c r="BH385" s="240">
        <f>IF(N385="sníž. přenesená",J385,0)</f>
        <v>0</v>
      </c>
      <c r="BI385" s="240">
        <f>IF(N385="nulová",J385,0)</f>
        <v>0</v>
      </c>
      <c r="BJ385" s="18" t="s">
        <v>83</v>
      </c>
      <c r="BK385" s="240">
        <f>ROUND(I385*H385,2)</f>
        <v>0</v>
      </c>
      <c r="BL385" s="18" t="s">
        <v>190</v>
      </c>
      <c r="BM385" s="239" t="s">
        <v>2105</v>
      </c>
    </row>
    <row r="386" s="2" customFormat="1" ht="24.15" customHeight="1">
      <c r="A386" s="39"/>
      <c r="B386" s="40"/>
      <c r="C386" s="228" t="s">
        <v>360</v>
      </c>
      <c r="D386" s="228" t="s">
        <v>186</v>
      </c>
      <c r="E386" s="229" t="s">
        <v>1280</v>
      </c>
      <c r="F386" s="230" t="s">
        <v>1281</v>
      </c>
      <c r="G386" s="231" t="s">
        <v>469</v>
      </c>
      <c r="H386" s="232">
        <v>93.319999999999993</v>
      </c>
      <c r="I386" s="233"/>
      <c r="J386" s="234">
        <f>ROUND(I386*H386,2)</f>
        <v>0</v>
      </c>
      <c r="K386" s="230" t="s">
        <v>194</v>
      </c>
      <c r="L386" s="45"/>
      <c r="M386" s="235" t="s">
        <v>1</v>
      </c>
      <c r="N386" s="236" t="s">
        <v>41</v>
      </c>
      <c r="O386" s="92"/>
      <c r="P386" s="237">
        <f>O386*H386</f>
        <v>0</v>
      </c>
      <c r="Q386" s="237">
        <v>0.00021000000000000001</v>
      </c>
      <c r="R386" s="237">
        <f>Q386*H386</f>
        <v>0.019597199999999999</v>
      </c>
      <c r="S386" s="237">
        <v>0</v>
      </c>
      <c r="T386" s="23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190</v>
      </c>
      <c r="AT386" s="239" t="s">
        <v>186</v>
      </c>
      <c r="AU386" s="239" t="s">
        <v>85</v>
      </c>
      <c r="AY386" s="18" t="s">
        <v>183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190</v>
      </c>
      <c r="BM386" s="239" t="s">
        <v>2106</v>
      </c>
    </row>
    <row r="387" s="13" customFormat="1">
      <c r="A387" s="13"/>
      <c r="B387" s="262"/>
      <c r="C387" s="263"/>
      <c r="D387" s="257" t="s">
        <v>906</v>
      </c>
      <c r="E387" s="264" t="s">
        <v>1</v>
      </c>
      <c r="F387" s="265" t="s">
        <v>2107</v>
      </c>
      <c r="G387" s="263"/>
      <c r="H387" s="266">
        <v>93.319999999999993</v>
      </c>
      <c r="I387" s="267"/>
      <c r="J387" s="263"/>
      <c r="K387" s="263"/>
      <c r="L387" s="268"/>
      <c r="M387" s="269"/>
      <c r="N387" s="270"/>
      <c r="O387" s="270"/>
      <c r="P387" s="270"/>
      <c r="Q387" s="270"/>
      <c r="R387" s="270"/>
      <c r="S387" s="270"/>
      <c r="T387" s="27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72" t="s">
        <v>906</v>
      </c>
      <c r="AU387" s="272" t="s">
        <v>85</v>
      </c>
      <c r="AV387" s="13" t="s">
        <v>85</v>
      </c>
      <c r="AW387" s="13" t="s">
        <v>33</v>
      </c>
      <c r="AX387" s="13" t="s">
        <v>83</v>
      </c>
      <c r="AY387" s="272" t="s">
        <v>183</v>
      </c>
    </row>
    <row r="388" s="12" customFormat="1" ht="22.8" customHeight="1">
      <c r="A388" s="12"/>
      <c r="B388" s="212"/>
      <c r="C388" s="213"/>
      <c r="D388" s="214" t="s">
        <v>75</v>
      </c>
      <c r="E388" s="226" t="s">
        <v>1284</v>
      </c>
      <c r="F388" s="226" t="s">
        <v>1285</v>
      </c>
      <c r="G388" s="213"/>
      <c r="H388" s="213"/>
      <c r="I388" s="216"/>
      <c r="J388" s="227">
        <f>BK388</f>
        <v>0</v>
      </c>
      <c r="K388" s="213"/>
      <c r="L388" s="218"/>
      <c r="M388" s="219"/>
      <c r="N388" s="220"/>
      <c r="O388" s="220"/>
      <c r="P388" s="221">
        <f>SUM(P389:P411)</f>
        <v>0</v>
      </c>
      <c r="Q388" s="220"/>
      <c r="R388" s="221">
        <f>SUM(R389:R411)</f>
        <v>0.62071367999999993</v>
      </c>
      <c r="S388" s="220"/>
      <c r="T388" s="222">
        <f>SUM(T389:T411)</f>
        <v>0.13260089999999999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23" t="s">
        <v>85</v>
      </c>
      <c r="AT388" s="224" t="s">
        <v>75</v>
      </c>
      <c r="AU388" s="224" t="s">
        <v>83</v>
      </c>
      <c r="AY388" s="223" t="s">
        <v>183</v>
      </c>
      <c r="BK388" s="225">
        <f>SUM(BK389:BK411)</f>
        <v>0</v>
      </c>
    </row>
    <row r="389" s="2" customFormat="1" ht="16.5" customHeight="1">
      <c r="A389" s="39"/>
      <c r="B389" s="40"/>
      <c r="C389" s="228" t="s">
        <v>540</v>
      </c>
      <c r="D389" s="228" t="s">
        <v>186</v>
      </c>
      <c r="E389" s="229" t="s">
        <v>1286</v>
      </c>
      <c r="F389" s="230" t="s">
        <v>1287</v>
      </c>
      <c r="G389" s="231" t="s">
        <v>469</v>
      </c>
      <c r="H389" s="232">
        <v>407.06999999999999</v>
      </c>
      <c r="I389" s="233"/>
      <c r="J389" s="234">
        <f>ROUND(I389*H389,2)</f>
        <v>0</v>
      </c>
      <c r="K389" s="230" t="s">
        <v>194</v>
      </c>
      <c r="L389" s="45"/>
      <c r="M389" s="235" t="s">
        <v>1</v>
      </c>
      <c r="N389" s="236" t="s">
        <v>41</v>
      </c>
      <c r="O389" s="92"/>
      <c r="P389" s="237">
        <f>O389*H389</f>
        <v>0</v>
      </c>
      <c r="Q389" s="237">
        <v>0.001</v>
      </c>
      <c r="R389" s="237">
        <f>Q389*H389</f>
        <v>0.40706999999999999</v>
      </c>
      <c r="S389" s="237">
        <v>0.00031</v>
      </c>
      <c r="T389" s="238">
        <f>S389*H389</f>
        <v>0.12619169999999999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9" t="s">
        <v>190</v>
      </c>
      <c r="AT389" s="239" t="s">
        <v>186</v>
      </c>
      <c r="AU389" s="239" t="s">
        <v>85</v>
      </c>
      <c r="AY389" s="18" t="s">
        <v>183</v>
      </c>
      <c r="BE389" s="240">
        <f>IF(N389="základní",J389,0)</f>
        <v>0</v>
      </c>
      <c r="BF389" s="240">
        <f>IF(N389="snížená",J389,0)</f>
        <v>0</v>
      </c>
      <c r="BG389" s="240">
        <f>IF(N389="zákl. přenesená",J389,0)</f>
        <v>0</v>
      </c>
      <c r="BH389" s="240">
        <f>IF(N389="sníž. přenesená",J389,0)</f>
        <v>0</v>
      </c>
      <c r="BI389" s="240">
        <f>IF(N389="nulová",J389,0)</f>
        <v>0</v>
      </c>
      <c r="BJ389" s="18" t="s">
        <v>83</v>
      </c>
      <c r="BK389" s="240">
        <f>ROUND(I389*H389,2)</f>
        <v>0</v>
      </c>
      <c r="BL389" s="18" t="s">
        <v>190</v>
      </c>
      <c r="BM389" s="239" t="s">
        <v>2108</v>
      </c>
    </row>
    <row r="390" s="13" customFormat="1">
      <c r="A390" s="13"/>
      <c r="B390" s="262"/>
      <c r="C390" s="263"/>
      <c r="D390" s="257" t="s">
        <v>906</v>
      </c>
      <c r="E390" s="264" t="s">
        <v>1</v>
      </c>
      <c r="F390" s="265" t="s">
        <v>2109</v>
      </c>
      <c r="G390" s="263"/>
      <c r="H390" s="266">
        <v>309.97000000000003</v>
      </c>
      <c r="I390" s="267"/>
      <c r="J390" s="263"/>
      <c r="K390" s="263"/>
      <c r="L390" s="268"/>
      <c r="M390" s="269"/>
      <c r="N390" s="270"/>
      <c r="O390" s="270"/>
      <c r="P390" s="270"/>
      <c r="Q390" s="270"/>
      <c r="R390" s="270"/>
      <c r="S390" s="270"/>
      <c r="T390" s="27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72" t="s">
        <v>906</v>
      </c>
      <c r="AU390" s="272" t="s">
        <v>85</v>
      </c>
      <c r="AV390" s="13" t="s">
        <v>85</v>
      </c>
      <c r="AW390" s="13" t="s">
        <v>33</v>
      </c>
      <c r="AX390" s="13" t="s">
        <v>76</v>
      </c>
      <c r="AY390" s="272" t="s">
        <v>183</v>
      </c>
    </row>
    <row r="391" s="13" customFormat="1">
      <c r="A391" s="13"/>
      <c r="B391" s="262"/>
      <c r="C391" s="263"/>
      <c r="D391" s="257" t="s">
        <v>906</v>
      </c>
      <c r="E391" s="264" t="s">
        <v>1</v>
      </c>
      <c r="F391" s="265" t="s">
        <v>2110</v>
      </c>
      <c r="G391" s="263"/>
      <c r="H391" s="266">
        <v>97.099999999999994</v>
      </c>
      <c r="I391" s="267"/>
      <c r="J391" s="263"/>
      <c r="K391" s="263"/>
      <c r="L391" s="268"/>
      <c r="M391" s="269"/>
      <c r="N391" s="270"/>
      <c r="O391" s="270"/>
      <c r="P391" s="270"/>
      <c r="Q391" s="270"/>
      <c r="R391" s="270"/>
      <c r="S391" s="270"/>
      <c r="T391" s="27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72" t="s">
        <v>906</v>
      </c>
      <c r="AU391" s="272" t="s">
        <v>85</v>
      </c>
      <c r="AV391" s="13" t="s">
        <v>85</v>
      </c>
      <c r="AW391" s="13" t="s">
        <v>33</v>
      </c>
      <c r="AX391" s="13" t="s">
        <v>76</v>
      </c>
      <c r="AY391" s="272" t="s">
        <v>183</v>
      </c>
    </row>
    <row r="392" s="14" customFormat="1">
      <c r="A392" s="14"/>
      <c r="B392" s="273"/>
      <c r="C392" s="274"/>
      <c r="D392" s="257" t="s">
        <v>906</v>
      </c>
      <c r="E392" s="275" t="s">
        <v>1</v>
      </c>
      <c r="F392" s="276" t="s">
        <v>920</v>
      </c>
      <c r="G392" s="274"/>
      <c r="H392" s="277">
        <v>407.06999999999999</v>
      </c>
      <c r="I392" s="278"/>
      <c r="J392" s="274"/>
      <c r="K392" s="274"/>
      <c r="L392" s="279"/>
      <c r="M392" s="280"/>
      <c r="N392" s="281"/>
      <c r="O392" s="281"/>
      <c r="P392" s="281"/>
      <c r="Q392" s="281"/>
      <c r="R392" s="281"/>
      <c r="S392" s="281"/>
      <c r="T392" s="28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83" t="s">
        <v>906</v>
      </c>
      <c r="AU392" s="283" t="s">
        <v>85</v>
      </c>
      <c r="AV392" s="14" t="s">
        <v>196</v>
      </c>
      <c r="AW392" s="14" t="s">
        <v>33</v>
      </c>
      <c r="AX392" s="14" t="s">
        <v>83</v>
      </c>
      <c r="AY392" s="283" t="s">
        <v>183</v>
      </c>
    </row>
    <row r="393" s="2" customFormat="1" ht="16.5" customHeight="1">
      <c r="A393" s="39"/>
      <c r="B393" s="40"/>
      <c r="C393" s="228" t="s">
        <v>363</v>
      </c>
      <c r="D393" s="228" t="s">
        <v>186</v>
      </c>
      <c r="E393" s="229" t="s">
        <v>1291</v>
      </c>
      <c r="F393" s="230" t="s">
        <v>1292</v>
      </c>
      <c r="G393" s="231" t="s">
        <v>469</v>
      </c>
      <c r="H393" s="232">
        <v>132.91999999999999</v>
      </c>
      <c r="I393" s="233"/>
      <c r="J393" s="234">
        <f>ROUND(I393*H393,2)</f>
        <v>0</v>
      </c>
      <c r="K393" s="230" t="s">
        <v>194</v>
      </c>
      <c r="L393" s="45"/>
      <c r="M393" s="235" t="s">
        <v>1</v>
      </c>
      <c r="N393" s="236" t="s">
        <v>41</v>
      </c>
      <c r="O393" s="92"/>
      <c r="P393" s="237">
        <f>O393*H393</f>
        <v>0</v>
      </c>
      <c r="Q393" s="237">
        <v>0</v>
      </c>
      <c r="R393" s="237">
        <f>Q393*H393</f>
        <v>0</v>
      </c>
      <c r="S393" s="237">
        <v>3.0000000000000001E-05</v>
      </c>
      <c r="T393" s="238">
        <f>S393*H393</f>
        <v>0.0039876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9" t="s">
        <v>190</v>
      </c>
      <c r="AT393" s="239" t="s">
        <v>186</v>
      </c>
      <c r="AU393" s="239" t="s">
        <v>85</v>
      </c>
      <c r="AY393" s="18" t="s">
        <v>183</v>
      </c>
      <c r="BE393" s="240">
        <f>IF(N393="základní",J393,0)</f>
        <v>0</v>
      </c>
      <c r="BF393" s="240">
        <f>IF(N393="snížená",J393,0)</f>
        <v>0</v>
      </c>
      <c r="BG393" s="240">
        <f>IF(N393="zákl. přenesená",J393,0)</f>
        <v>0</v>
      </c>
      <c r="BH393" s="240">
        <f>IF(N393="sníž. přenesená",J393,0)</f>
        <v>0</v>
      </c>
      <c r="BI393" s="240">
        <f>IF(N393="nulová",J393,0)</f>
        <v>0</v>
      </c>
      <c r="BJ393" s="18" t="s">
        <v>83</v>
      </c>
      <c r="BK393" s="240">
        <f>ROUND(I393*H393,2)</f>
        <v>0</v>
      </c>
      <c r="BL393" s="18" t="s">
        <v>190</v>
      </c>
      <c r="BM393" s="239" t="s">
        <v>2111</v>
      </c>
    </row>
    <row r="394" s="13" customFormat="1">
      <c r="A394" s="13"/>
      <c r="B394" s="262"/>
      <c r="C394" s="263"/>
      <c r="D394" s="257" t="s">
        <v>906</v>
      </c>
      <c r="E394" s="264" t="s">
        <v>1</v>
      </c>
      <c r="F394" s="265" t="s">
        <v>2112</v>
      </c>
      <c r="G394" s="263"/>
      <c r="H394" s="266">
        <v>93.319999999999993</v>
      </c>
      <c r="I394" s="267"/>
      <c r="J394" s="263"/>
      <c r="K394" s="263"/>
      <c r="L394" s="268"/>
      <c r="M394" s="269"/>
      <c r="N394" s="270"/>
      <c r="O394" s="270"/>
      <c r="P394" s="270"/>
      <c r="Q394" s="270"/>
      <c r="R394" s="270"/>
      <c r="S394" s="270"/>
      <c r="T394" s="27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72" t="s">
        <v>906</v>
      </c>
      <c r="AU394" s="272" t="s">
        <v>85</v>
      </c>
      <c r="AV394" s="13" t="s">
        <v>85</v>
      </c>
      <c r="AW394" s="13" t="s">
        <v>33</v>
      </c>
      <c r="AX394" s="13" t="s">
        <v>76</v>
      </c>
      <c r="AY394" s="272" t="s">
        <v>183</v>
      </c>
    </row>
    <row r="395" s="13" customFormat="1">
      <c r="A395" s="13"/>
      <c r="B395" s="262"/>
      <c r="C395" s="263"/>
      <c r="D395" s="257" t="s">
        <v>906</v>
      </c>
      <c r="E395" s="264" t="s">
        <v>1</v>
      </c>
      <c r="F395" s="265" t="s">
        <v>1295</v>
      </c>
      <c r="G395" s="263"/>
      <c r="H395" s="266">
        <v>39.600000000000001</v>
      </c>
      <c r="I395" s="267"/>
      <c r="J395" s="263"/>
      <c r="K395" s="263"/>
      <c r="L395" s="268"/>
      <c r="M395" s="269"/>
      <c r="N395" s="270"/>
      <c r="O395" s="270"/>
      <c r="P395" s="270"/>
      <c r="Q395" s="270"/>
      <c r="R395" s="270"/>
      <c r="S395" s="270"/>
      <c r="T395" s="27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72" t="s">
        <v>906</v>
      </c>
      <c r="AU395" s="272" t="s">
        <v>85</v>
      </c>
      <c r="AV395" s="13" t="s">
        <v>85</v>
      </c>
      <c r="AW395" s="13" t="s">
        <v>33</v>
      </c>
      <c r="AX395" s="13" t="s">
        <v>76</v>
      </c>
      <c r="AY395" s="272" t="s">
        <v>183</v>
      </c>
    </row>
    <row r="396" s="14" customFormat="1">
      <c r="A396" s="14"/>
      <c r="B396" s="273"/>
      <c r="C396" s="274"/>
      <c r="D396" s="257" t="s">
        <v>906</v>
      </c>
      <c r="E396" s="275" t="s">
        <v>1</v>
      </c>
      <c r="F396" s="276" t="s">
        <v>920</v>
      </c>
      <c r="G396" s="274"/>
      <c r="H396" s="277">
        <v>132.91999999999999</v>
      </c>
      <c r="I396" s="278"/>
      <c r="J396" s="274"/>
      <c r="K396" s="274"/>
      <c r="L396" s="279"/>
      <c r="M396" s="280"/>
      <c r="N396" s="281"/>
      <c r="O396" s="281"/>
      <c r="P396" s="281"/>
      <c r="Q396" s="281"/>
      <c r="R396" s="281"/>
      <c r="S396" s="281"/>
      <c r="T396" s="28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83" t="s">
        <v>906</v>
      </c>
      <c r="AU396" s="283" t="s">
        <v>85</v>
      </c>
      <c r="AV396" s="14" t="s">
        <v>196</v>
      </c>
      <c r="AW396" s="14" t="s">
        <v>33</v>
      </c>
      <c r="AX396" s="14" t="s">
        <v>83</v>
      </c>
      <c r="AY396" s="283" t="s">
        <v>183</v>
      </c>
    </row>
    <row r="397" s="2" customFormat="1" ht="16.5" customHeight="1">
      <c r="A397" s="39"/>
      <c r="B397" s="40"/>
      <c r="C397" s="241" t="s">
        <v>763</v>
      </c>
      <c r="D397" s="241" t="s">
        <v>191</v>
      </c>
      <c r="E397" s="242" t="s">
        <v>1296</v>
      </c>
      <c r="F397" s="243" t="s">
        <v>1297</v>
      </c>
      <c r="G397" s="244" t="s">
        <v>469</v>
      </c>
      <c r="H397" s="245">
        <v>139.566</v>
      </c>
      <c r="I397" s="246"/>
      <c r="J397" s="247">
        <f>ROUND(I397*H397,2)</f>
        <v>0</v>
      </c>
      <c r="K397" s="243" t="s">
        <v>194</v>
      </c>
      <c r="L397" s="248"/>
      <c r="M397" s="249" t="s">
        <v>1</v>
      </c>
      <c r="N397" s="250" t="s">
        <v>41</v>
      </c>
      <c r="O397" s="92"/>
      <c r="P397" s="237">
        <f>O397*H397</f>
        <v>0</v>
      </c>
      <c r="Q397" s="237">
        <v>0</v>
      </c>
      <c r="R397" s="237">
        <f>Q397*H397</f>
        <v>0</v>
      </c>
      <c r="S397" s="237">
        <v>0</v>
      </c>
      <c r="T397" s="238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9" t="s">
        <v>195</v>
      </c>
      <c r="AT397" s="239" t="s">
        <v>191</v>
      </c>
      <c r="AU397" s="239" t="s">
        <v>85</v>
      </c>
      <c r="AY397" s="18" t="s">
        <v>183</v>
      </c>
      <c r="BE397" s="240">
        <f>IF(N397="základní",J397,0)</f>
        <v>0</v>
      </c>
      <c r="BF397" s="240">
        <f>IF(N397="snížená",J397,0)</f>
        <v>0</v>
      </c>
      <c r="BG397" s="240">
        <f>IF(N397="zákl. přenesená",J397,0)</f>
        <v>0</v>
      </c>
      <c r="BH397" s="240">
        <f>IF(N397="sníž. přenesená",J397,0)</f>
        <v>0</v>
      </c>
      <c r="BI397" s="240">
        <f>IF(N397="nulová",J397,0)</f>
        <v>0</v>
      </c>
      <c r="BJ397" s="18" t="s">
        <v>83</v>
      </c>
      <c r="BK397" s="240">
        <f>ROUND(I397*H397,2)</f>
        <v>0</v>
      </c>
      <c r="BL397" s="18" t="s">
        <v>190</v>
      </c>
      <c r="BM397" s="239" t="s">
        <v>2113</v>
      </c>
    </row>
    <row r="398" s="13" customFormat="1">
      <c r="A398" s="13"/>
      <c r="B398" s="262"/>
      <c r="C398" s="263"/>
      <c r="D398" s="257" t="s">
        <v>906</v>
      </c>
      <c r="E398" s="263"/>
      <c r="F398" s="265" t="s">
        <v>2114</v>
      </c>
      <c r="G398" s="263"/>
      <c r="H398" s="266">
        <v>139.566</v>
      </c>
      <c r="I398" s="267"/>
      <c r="J398" s="263"/>
      <c r="K398" s="263"/>
      <c r="L398" s="268"/>
      <c r="M398" s="269"/>
      <c r="N398" s="270"/>
      <c r="O398" s="270"/>
      <c r="P398" s="270"/>
      <c r="Q398" s="270"/>
      <c r="R398" s="270"/>
      <c r="S398" s="270"/>
      <c r="T398" s="27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72" t="s">
        <v>906</v>
      </c>
      <c r="AU398" s="272" t="s">
        <v>85</v>
      </c>
      <c r="AV398" s="13" t="s">
        <v>85</v>
      </c>
      <c r="AW398" s="13" t="s">
        <v>4</v>
      </c>
      <c r="AX398" s="13" t="s">
        <v>83</v>
      </c>
      <c r="AY398" s="272" t="s">
        <v>183</v>
      </c>
    </row>
    <row r="399" s="2" customFormat="1" ht="21.75" customHeight="1">
      <c r="A399" s="39"/>
      <c r="B399" s="40"/>
      <c r="C399" s="228" t="s">
        <v>367</v>
      </c>
      <c r="D399" s="228" t="s">
        <v>186</v>
      </c>
      <c r="E399" s="229" t="s">
        <v>1300</v>
      </c>
      <c r="F399" s="230" t="s">
        <v>1301</v>
      </c>
      <c r="G399" s="231" t="s">
        <v>469</v>
      </c>
      <c r="H399" s="232">
        <v>80.719999999999999</v>
      </c>
      <c r="I399" s="233"/>
      <c r="J399" s="234">
        <f>ROUND(I399*H399,2)</f>
        <v>0</v>
      </c>
      <c r="K399" s="230" t="s">
        <v>194</v>
      </c>
      <c r="L399" s="45"/>
      <c r="M399" s="235" t="s">
        <v>1</v>
      </c>
      <c r="N399" s="236" t="s">
        <v>41</v>
      </c>
      <c r="O399" s="92"/>
      <c r="P399" s="237">
        <f>O399*H399</f>
        <v>0</v>
      </c>
      <c r="Q399" s="237">
        <v>0</v>
      </c>
      <c r="R399" s="237">
        <f>Q399*H399</f>
        <v>0</v>
      </c>
      <c r="S399" s="237">
        <v>3.0000000000000001E-05</v>
      </c>
      <c r="T399" s="238">
        <f>S399*H399</f>
        <v>0.0024215999999999999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9" t="s">
        <v>190</v>
      </c>
      <c r="AT399" s="239" t="s">
        <v>186</v>
      </c>
      <c r="AU399" s="239" t="s">
        <v>85</v>
      </c>
      <c r="AY399" s="18" t="s">
        <v>183</v>
      </c>
      <c r="BE399" s="240">
        <f>IF(N399="základní",J399,0)</f>
        <v>0</v>
      </c>
      <c r="BF399" s="240">
        <f>IF(N399="snížená",J399,0)</f>
        <v>0</v>
      </c>
      <c r="BG399" s="240">
        <f>IF(N399="zákl. přenesená",J399,0)</f>
        <v>0</v>
      </c>
      <c r="BH399" s="240">
        <f>IF(N399="sníž. přenesená",J399,0)</f>
        <v>0</v>
      </c>
      <c r="BI399" s="240">
        <f>IF(N399="nulová",J399,0)</f>
        <v>0</v>
      </c>
      <c r="BJ399" s="18" t="s">
        <v>83</v>
      </c>
      <c r="BK399" s="240">
        <f>ROUND(I399*H399,2)</f>
        <v>0</v>
      </c>
      <c r="BL399" s="18" t="s">
        <v>190</v>
      </c>
      <c r="BM399" s="239" t="s">
        <v>2115</v>
      </c>
    </row>
    <row r="400" s="13" customFormat="1">
      <c r="A400" s="13"/>
      <c r="B400" s="262"/>
      <c r="C400" s="263"/>
      <c r="D400" s="257" t="s">
        <v>906</v>
      </c>
      <c r="E400" s="264" t="s">
        <v>1</v>
      </c>
      <c r="F400" s="265" t="s">
        <v>2116</v>
      </c>
      <c r="G400" s="263"/>
      <c r="H400" s="266">
        <v>63.039999999999999</v>
      </c>
      <c r="I400" s="267"/>
      <c r="J400" s="263"/>
      <c r="K400" s="263"/>
      <c r="L400" s="268"/>
      <c r="M400" s="269"/>
      <c r="N400" s="270"/>
      <c r="O400" s="270"/>
      <c r="P400" s="270"/>
      <c r="Q400" s="270"/>
      <c r="R400" s="270"/>
      <c r="S400" s="270"/>
      <c r="T400" s="27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72" t="s">
        <v>906</v>
      </c>
      <c r="AU400" s="272" t="s">
        <v>85</v>
      </c>
      <c r="AV400" s="13" t="s">
        <v>85</v>
      </c>
      <c r="AW400" s="13" t="s">
        <v>33</v>
      </c>
      <c r="AX400" s="13" t="s">
        <v>76</v>
      </c>
      <c r="AY400" s="272" t="s">
        <v>183</v>
      </c>
    </row>
    <row r="401" s="13" customFormat="1">
      <c r="A401" s="13"/>
      <c r="B401" s="262"/>
      <c r="C401" s="263"/>
      <c r="D401" s="257" t="s">
        <v>906</v>
      </c>
      <c r="E401" s="264" t="s">
        <v>1</v>
      </c>
      <c r="F401" s="265" t="s">
        <v>1304</v>
      </c>
      <c r="G401" s="263"/>
      <c r="H401" s="266">
        <v>17.68</v>
      </c>
      <c r="I401" s="267"/>
      <c r="J401" s="263"/>
      <c r="K401" s="263"/>
      <c r="L401" s="268"/>
      <c r="M401" s="269"/>
      <c r="N401" s="270"/>
      <c r="O401" s="270"/>
      <c r="P401" s="270"/>
      <c r="Q401" s="270"/>
      <c r="R401" s="270"/>
      <c r="S401" s="270"/>
      <c r="T401" s="27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72" t="s">
        <v>906</v>
      </c>
      <c r="AU401" s="272" t="s">
        <v>85</v>
      </c>
      <c r="AV401" s="13" t="s">
        <v>85</v>
      </c>
      <c r="AW401" s="13" t="s">
        <v>33</v>
      </c>
      <c r="AX401" s="13" t="s">
        <v>76</v>
      </c>
      <c r="AY401" s="272" t="s">
        <v>183</v>
      </c>
    </row>
    <row r="402" s="14" customFormat="1">
      <c r="A402" s="14"/>
      <c r="B402" s="273"/>
      <c r="C402" s="274"/>
      <c r="D402" s="257" t="s">
        <v>906</v>
      </c>
      <c r="E402" s="275" t="s">
        <v>1</v>
      </c>
      <c r="F402" s="276" t="s">
        <v>920</v>
      </c>
      <c r="G402" s="274"/>
      <c r="H402" s="277">
        <v>80.719999999999999</v>
      </c>
      <c r="I402" s="278"/>
      <c r="J402" s="274"/>
      <c r="K402" s="274"/>
      <c r="L402" s="279"/>
      <c r="M402" s="280"/>
      <c r="N402" s="281"/>
      <c r="O402" s="281"/>
      <c r="P402" s="281"/>
      <c r="Q402" s="281"/>
      <c r="R402" s="281"/>
      <c r="S402" s="281"/>
      <c r="T402" s="28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83" t="s">
        <v>906</v>
      </c>
      <c r="AU402" s="283" t="s">
        <v>85</v>
      </c>
      <c r="AV402" s="14" t="s">
        <v>196</v>
      </c>
      <c r="AW402" s="14" t="s">
        <v>33</v>
      </c>
      <c r="AX402" s="14" t="s">
        <v>83</v>
      </c>
      <c r="AY402" s="283" t="s">
        <v>183</v>
      </c>
    </row>
    <row r="403" s="2" customFormat="1" ht="16.5" customHeight="1">
      <c r="A403" s="39"/>
      <c r="B403" s="40"/>
      <c r="C403" s="241" t="s">
        <v>770</v>
      </c>
      <c r="D403" s="241" t="s">
        <v>191</v>
      </c>
      <c r="E403" s="242" t="s">
        <v>1305</v>
      </c>
      <c r="F403" s="243" t="s">
        <v>1306</v>
      </c>
      <c r="G403" s="244" t="s">
        <v>469</v>
      </c>
      <c r="H403" s="245">
        <v>84.756</v>
      </c>
      <c r="I403" s="246"/>
      <c r="J403" s="247">
        <f>ROUND(I403*H403,2)</f>
        <v>0</v>
      </c>
      <c r="K403" s="243" t="s">
        <v>194</v>
      </c>
      <c r="L403" s="248"/>
      <c r="M403" s="249" t="s">
        <v>1</v>
      </c>
      <c r="N403" s="250" t="s">
        <v>41</v>
      </c>
      <c r="O403" s="92"/>
      <c r="P403" s="237">
        <f>O403*H403</f>
        <v>0</v>
      </c>
      <c r="Q403" s="237">
        <v>0</v>
      </c>
      <c r="R403" s="237">
        <f>Q403*H403</f>
        <v>0</v>
      </c>
      <c r="S403" s="237">
        <v>0</v>
      </c>
      <c r="T403" s="238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9" t="s">
        <v>195</v>
      </c>
      <c r="AT403" s="239" t="s">
        <v>191</v>
      </c>
      <c r="AU403" s="239" t="s">
        <v>85</v>
      </c>
      <c r="AY403" s="18" t="s">
        <v>183</v>
      </c>
      <c r="BE403" s="240">
        <f>IF(N403="základní",J403,0)</f>
        <v>0</v>
      </c>
      <c r="BF403" s="240">
        <f>IF(N403="snížená",J403,0)</f>
        <v>0</v>
      </c>
      <c r="BG403" s="240">
        <f>IF(N403="zákl. přenesená",J403,0)</f>
        <v>0</v>
      </c>
      <c r="BH403" s="240">
        <f>IF(N403="sníž. přenesená",J403,0)</f>
        <v>0</v>
      </c>
      <c r="BI403" s="240">
        <f>IF(N403="nulová",J403,0)</f>
        <v>0</v>
      </c>
      <c r="BJ403" s="18" t="s">
        <v>83</v>
      </c>
      <c r="BK403" s="240">
        <f>ROUND(I403*H403,2)</f>
        <v>0</v>
      </c>
      <c r="BL403" s="18" t="s">
        <v>190</v>
      </c>
      <c r="BM403" s="239" t="s">
        <v>2117</v>
      </c>
    </row>
    <row r="404" s="13" customFormat="1">
      <c r="A404" s="13"/>
      <c r="B404" s="262"/>
      <c r="C404" s="263"/>
      <c r="D404" s="257" t="s">
        <v>906</v>
      </c>
      <c r="E404" s="263"/>
      <c r="F404" s="265" t="s">
        <v>2118</v>
      </c>
      <c r="G404" s="263"/>
      <c r="H404" s="266">
        <v>84.756</v>
      </c>
      <c r="I404" s="267"/>
      <c r="J404" s="263"/>
      <c r="K404" s="263"/>
      <c r="L404" s="268"/>
      <c r="M404" s="269"/>
      <c r="N404" s="270"/>
      <c r="O404" s="270"/>
      <c r="P404" s="270"/>
      <c r="Q404" s="270"/>
      <c r="R404" s="270"/>
      <c r="S404" s="270"/>
      <c r="T404" s="27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72" t="s">
        <v>906</v>
      </c>
      <c r="AU404" s="272" t="s">
        <v>85</v>
      </c>
      <c r="AV404" s="13" t="s">
        <v>85</v>
      </c>
      <c r="AW404" s="13" t="s">
        <v>4</v>
      </c>
      <c r="AX404" s="13" t="s">
        <v>83</v>
      </c>
      <c r="AY404" s="272" t="s">
        <v>183</v>
      </c>
    </row>
    <row r="405" s="2" customFormat="1" ht="24.15" customHeight="1">
      <c r="A405" s="39"/>
      <c r="B405" s="40"/>
      <c r="C405" s="228" t="s">
        <v>370</v>
      </c>
      <c r="D405" s="228" t="s">
        <v>186</v>
      </c>
      <c r="E405" s="229" t="s">
        <v>1309</v>
      </c>
      <c r="F405" s="230" t="s">
        <v>1310</v>
      </c>
      <c r="G405" s="231" t="s">
        <v>469</v>
      </c>
      <c r="H405" s="232">
        <v>445.09100000000001</v>
      </c>
      <c r="I405" s="233"/>
      <c r="J405" s="234">
        <f>ROUND(I405*H405,2)</f>
        <v>0</v>
      </c>
      <c r="K405" s="230" t="s">
        <v>194</v>
      </c>
      <c r="L405" s="45"/>
      <c r="M405" s="235" t="s">
        <v>1</v>
      </c>
      <c r="N405" s="236" t="s">
        <v>41</v>
      </c>
      <c r="O405" s="92"/>
      <c r="P405" s="237">
        <f>O405*H405</f>
        <v>0</v>
      </c>
      <c r="Q405" s="237">
        <v>0.00020000000000000001</v>
      </c>
      <c r="R405" s="237">
        <f>Q405*H405</f>
        <v>0.089018200000000006</v>
      </c>
      <c r="S405" s="237">
        <v>0</v>
      </c>
      <c r="T405" s="238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9" t="s">
        <v>190</v>
      </c>
      <c r="AT405" s="239" t="s">
        <v>186</v>
      </c>
      <c r="AU405" s="239" t="s">
        <v>85</v>
      </c>
      <c r="AY405" s="18" t="s">
        <v>183</v>
      </c>
      <c r="BE405" s="240">
        <f>IF(N405="základní",J405,0)</f>
        <v>0</v>
      </c>
      <c r="BF405" s="240">
        <f>IF(N405="snížená",J405,0)</f>
        <v>0</v>
      </c>
      <c r="BG405" s="240">
        <f>IF(N405="zákl. přenesená",J405,0)</f>
        <v>0</v>
      </c>
      <c r="BH405" s="240">
        <f>IF(N405="sníž. přenesená",J405,0)</f>
        <v>0</v>
      </c>
      <c r="BI405" s="240">
        <f>IF(N405="nulová",J405,0)</f>
        <v>0</v>
      </c>
      <c r="BJ405" s="18" t="s">
        <v>83</v>
      </c>
      <c r="BK405" s="240">
        <f>ROUND(I405*H405,2)</f>
        <v>0</v>
      </c>
      <c r="BL405" s="18" t="s">
        <v>190</v>
      </c>
      <c r="BM405" s="239" t="s">
        <v>2119</v>
      </c>
    </row>
    <row r="406" s="2" customFormat="1" ht="33" customHeight="1">
      <c r="A406" s="39"/>
      <c r="B406" s="40"/>
      <c r="C406" s="228" t="s">
        <v>777</v>
      </c>
      <c r="D406" s="228" t="s">
        <v>186</v>
      </c>
      <c r="E406" s="229" t="s">
        <v>1312</v>
      </c>
      <c r="F406" s="230" t="s">
        <v>1313</v>
      </c>
      <c r="G406" s="231" t="s">
        <v>469</v>
      </c>
      <c r="H406" s="232">
        <v>445.09100000000001</v>
      </c>
      <c r="I406" s="233"/>
      <c r="J406" s="234">
        <f>ROUND(I406*H406,2)</f>
        <v>0</v>
      </c>
      <c r="K406" s="230" t="s">
        <v>194</v>
      </c>
      <c r="L406" s="45"/>
      <c r="M406" s="235" t="s">
        <v>1</v>
      </c>
      <c r="N406" s="236" t="s">
        <v>41</v>
      </c>
      <c r="O406" s="92"/>
      <c r="P406" s="237">
        <f>O406*H406</f>
        <v>0</v>
      </c>
      <c r="Q406" s="237">
        <v>0.00027999999999999998</v>
      </c>
      <c r="R406" s="237">
        <f>Q406*H406</f>
        <v>0.12462548</v>
      </c>
      <c r="S406" s="237">
        <v>0</v>
      </c>
      <c r="T406" s="238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9" t="s">
        <v>190</v>
      </c>
      <c r="AT406" s="239" t="s">
        <v>186</v>
      </c>
      <c r="AU406" s="239" t="s">
        <v>85</v>
      </c>
      <c r="AY406" s="18" t="s">
        <v>183</v>
      </c>
      <c r="BE406" s="240">
        <f>IF(N406="základní",J406,0)</f>
        <v>0</v>
      </c>
      <c r="BF406" s="240">
        <f>IF(N406="snížená",J406,0)</f>
        <v>0</v>
      </c>
      <c r="BG406" s="240">
        <f>IF(N406="zákl. přenesená",J406,0)</f>
        <v>0</v>
      </c>
      <c r="BH406" s="240">
        <f>IF(N406="sníž. přenesená",J406,0)</f>
        <v>0</v>
      </c>
      <c r="BI406" s="240">
        <f>IF(N406="nulová",J406,0)</f>
        <v>0</v>
      </c>
      <c r="BJ406" s="18" t="s">
        <v>83</v>
      </c>
      <c r="BK406" s="240">
        <f>ROUND(I406*H406,2)</f>
        <v>0</v>
      </c>
      <c r="BL406" s="18" t="s">
        <v>190</v>
      </c>
      <c r="BM406" s="239" t="s">
        <v>2120</v>
      </c>
    </row>
    <row r="407" s="13" customFormat="1">
      <c r="A407" s="13"/>
      <c r="B407" s="262"/>
      <c r="C407" s="263"/>
      <c r="D407" s="257" t="s">
        <v>906</v>
      </c>
      <c r="E407" s="264" t="s">
        <v>1</v>
      </c>
      <c r="F407" s="265" t="s">
        <v>2121</v>
      </c>
      <c r="G407" s="263"/>
      <c r="H407" s="266">
        <v>97.099999999999994</v>
      </c>
      <c r="I407" s="267"/>
      <c r="J407" s="263"/>
      <c r="K407" s="263"/>
      <c r="L407" s="268"/>
      <c r="M407" s="269"/>
      <c r="N407" s="270"/>
      <c r="O407" s="270"/>
      <c r="P407" s="270"/>
      <c r="Q407" s="270"/>
      <c r="R407" s="270"/>
      <c r="S407" s="270"/>
      <c r="T407" s="27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72" t="s">
        <v>906</v>
      </c>
      <c r="AU407" s="272" t="s">
        <v>85</v>
      </c>
      <c r="AV407" s="13" t="s">
        <v>85</v>
      </c>
      <c r="AW407" s="13" t="s">
        <v>33</v>
      </c>
      <c r="AX407" s="13" t="s">
        <v>76</v>
      </c>
      <c r="AY407" s="272" t="s">
        <v>183</v>
      </c>
    </row>
    <row r="408" s="13" customFormat="1">
      <c r="A408" s="13"/>
      <c r="B408" s="262"/>
      <c r="C408" s="263"/>
      <c r="D408" s="257" t="s">
        <v>906</v>
      </c>
      <c r="E408" s="264" t="s">
        <v>1</v>
      </c>
      <c r="F408" s="265" t="s">
        <v>2122</v>
      </c>
      <c r="G408" s="263"/>
      <c r="H408" s="266">
        <v>309.87</v>
      </c>
      <c r="I408" s="267"/>
      <c r="J408" s="263"/>
      <c r="K408" s="263"/>
      <c r="L408" s="268"/>
      <c r="M408" s="269"/>
      <c r="N408" s="270"/>
      <c r="O408" s="270"/>
      <c r="P408" s="270"/>
      <c r="Q408" s="270"/>
      <c r="R408" s="270"/>
      <c r="S408" s="270"/>
      <c r="T408" s="27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72" t="s">
        <v>906</v>
      </c>
      <c r="AU408" s="272" t="s">
        <v>85</v>
      </c>
      <c r="AV408" s="13" t="s">
        <v>85</v>
      </c>
      <c r="AW408" s="13" t="s">
        <v>33</v>
      </c>
      <c r="AX408" s="13" t="s">
        <v>76</v>
      </c>
      <c r="AY408" s="272" t="s">
        <v>183</v>
      </c>
    </row>
    <row r="409" s="13" customFormat="1">
      <c r="A409" s="13"/>
      <c r="B409" s="262"/>
      <c r="C409" s="263"/>
      <c r="D409" s="257" t="s">
        <v>906</v>
      </c>
      <c r="E409" s="264" t="s">
        <v>1</v>
      </c>
      <c r="F409" s="265" t="s">
        <v>2123</v>
      </c>
      <c r="G409" s="263"/>
      <c r="H409" s="266">
        <v>17.027999999999999</v>
      </c>
      <c r="I409" s="267"/>
      <c r="J409" s="263"/>
      <c r="K409" s="263"/>
      <c r="L409" s="268"/>
      <c r="M409" s="269"/>
      <c r="N409" s="270"/>
      <c r="O409" s="270"/>
      <c r="P409" s="270"/>
      <c r="Q409" s="270"/>
      <c r="R409" s="270"/>
      <c r="S409" s="270"/>
      <c r="T409" s="27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72" t="s">
        <v>906</v>
      </c>
      <c r="AU409" s="272" t="s">
        <v>85</v>
      </c>
      <c r="AV409" s="13" t="s">
        <v>85</v>
      </c>
      <c r="AW409" s="13" t="s">
        <v>33</v>
      </c>
      <c r="AX409" s="13" t="s">
        <v>76</v>
      </c>
      <c r="AY409" s="272" t="s">
        <v>183</v>
      </c>
    </row>
    <row r="410" s="13" customFormat="1">
      <c r="A410" s="13"/>
      <c r="B410" s="262"/>
      <c r="C410" s="263"/>
      <c r="D410" s="257" t="s">
        <v>906</v>
      </c>
      <c r="E410" s="264" t="s">
        <v>1</v>
      </c>
      <c r="F410" s="265" t="s">
        <v>2124</v>
      </c>
      <c r="G410" s="263"/>
      <c r="H410" s="266">
        <v>21.093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72" t="s">
        <v>906</v>
      </c>
      <c r="AU410" s="272" t="s">
        <v>85</v>
      </c>
      <c r="AV410" s="13" t="s">
        <v>85</v>
      </c>
      <c r="AW410" s="13" t="s">
        <v>33</v>
      </c>
      <c r="AX410" s="13" t="s">
        <v>76</v>
      </c>
      <c r="AY410" s="272" t="s">
        <v>183</v>
      </c>
    </row>
    <row r="411" s="14" customFormat="1">
      <c r="A411" s="14"/>
      <c r="B411" s="273"/>
      <c r="C411" s="274"/>
      <c r="D411" s="257" t="s">
        <v>906</v>
      </c>
      <c r="E411" s="275" t="s">
        <v>1</v>
      </c>
      <c r="F411" s="276" t="s">
        <v>920</v>
      </c>
      <c r="G411" s="274"/>
      <c r="H411" s="277">
        <v>445.09100000000001</v>
      </c>
      <c r="I411" s="278"/>
      <c r="J411" s="274"/>
      <c r="K411" s="274"/>
      <c r="L411" s="279"/>
      <c r="M411" s="280"/>
      <c r="N411" s="281"/>
      <c r="O411" s="281"/>
      <c r="P411" s="281"/>
      <c r="Q411" s="281"/>
      <c r="R411" s="281"/>
      <c r="S411" s="281"/>
      <c r="T411" s="28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83" t="s">
        <v>906</v>
      </c>
      <c r="AU411" s="283" t="s">
        <v>85</v>
      </c>
      <c r="AV411" s="14" t="s">
        <v>196</v>
      </c>
      <c r="AW411" s="14" t="s">
        <v>33</v>
      </c>
      <c r="AX411" s="14" t="s">
        <v>83</v>
      </c>
      <c r="AY411" s="283" t="s">
        <v>183</v>
      </c>
    </row>
    <row r="412" s="12" customFormat="1" ht="25.92" customHeight="1">
      <c r="A412" s="12"/>
      <c r="B412" s="212"/>
      <c r="C412" s="213"/>
      <c r="D412" s="214" t="s">
        <v>75</v>
      </c>
      <c r="E412" s="215" t="s">
        <v>141</v>
      </c>
      <c r="F412" s="215" t="s">
        <v>142</v>
      </c>
      <c r="G412" s="213"/>
      <c r="H412" s="213"/>
      <c r="I412" s="216"/>
      <c r="J412" s="217">
        <f>BK412</f>
        <v>0</v>
      </c>
      <c r="K412" s="213"/>
      <c r="L412" s="218"/>
      <c r="M412" s="219"/>
      <c r="N412" s="220"/>
      <c r="O412" s="220"/>
      <c r="P412" s="221">
        <f>SUM(P413:P417)</f>
        <v>0</v>
      </c>
      <c r="Q412" s="220"/>
      <c r="R412" s="221">
        <f>SUM(R413:R417)</f>
        <v>0</v>
      </c>
      <c r="S412" s="220"/>
      <c r="T412" s="222">
        <f>SUM(T413:T417)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23" t="s">
        <v>203</v>
      </c>
      <c r="AT412" s="224" t="s">
        <v>75</v>
      </c>
      <c r="AU412" s="224" t="s">
        <v>76</v>
      </c>
      <c r="AY412" s="223" t="s">
        <v>183</v>
      </c>
      <c r="BK412" s="225">
        <f>SUM(BK413:BK417)</f>
        <v>0</v>
      </c>
    </row>
    <row r="413" s="2" customFormat="1" ht="16.5" customHeight="1">
      <c r="A413" s="39"/>
      <c r="B413" s="40"/>
      <c r="C413" s="228" t="s">
        <v>374</v>
      </c>
      <c r="D413" s="228" t="s">
        <v>186</v>
      </c>
      <c r="E413" s="229" t="s">
        <v>517</v>
      </c>
      <c r="F413" s="230" t="s">
        <v>518</v>
      </c>
      <c r="G413" s="231" t="s">
        <v>238</v>
      </c>
      <c r="H413" s="232">
        <v>1</v>
      </c>
      <c r="I413" s="233"/>
      <c r="J413" s="234">
        <f>ROUND(I413*H413,2)</f>
        <v>0</v>
      </c>
      <c r="K413" s="230" t="s">
        <v>1080</v>
      </c>
      <c r="L413" s="45"/>
      <c r="M413" s="235" t="s">
        <v>1</v>
      </c>
      <c r="N413" s="236" t="s">
        <v>41</v>
      </c>
      <c r="O413" s="92"/>
      <c r="P413" s="237">
        <f>O413*H413</f>
        <v>0</v>
      </c>
      <c r="Q413" s="237">
        <v>0</v>
      </c>
      <c r="R413" s="237">
        <f>Q413*H413</f>
        <v>0</v>
      </c>
      <c r="S413" s="237">
        <v>0</v>
      </c>
      <c r="T413" s="23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9" t="s">
        <v>1318</v>
      </c>
      <c r="AT413" s="239" t="s">
        <v>186</v>
      </c>
      <c r="AU413" s="239" t="s">
        <v>83</v>
      </c>
      <c r="AY413" s="18" t="s">
        <v>183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8" t="s">
        <v>83</v>
      </c>
      <c r="BK413" s="240">
        <f>ROUND(I413*H413,2)</f>
        <v>0</v>
      </c>
      <c r="BL413" s="18" t="s">
        <v>1318</v>
      </c>
      <c r="BM413" s="239" t="s">
        <v>2125</v>
      </c>
    </row>
    <row r="414" s="2" customFormat="1" ht="16.5" customHeight="1">
      <c r="A414" s="39"/>
      <c r="B414" s="40"/>
      <c r="C414" s="228" t="s">
        <v>784</v>
      </c>
      <c r="D414" s="228" t="s">
        <v>186</v>
      </c>
      <c r="E414" s="229" t="s">
        <v>1320</v>
      </c>
      <c r="F414" s="230" t="s">
        <v>1321</v>
      </c>
      <c r="G414" s="231" t="s">
        <v>232</v>
      </c>
      <c r="H414" s="251"/>
      <c r="I414" s="233"/>
      <c r="J414" s="234">
        <f>ROUND(I414*H414,2)</f>
        <v>0</v>
      </c>
      <c r="K414" s="230" t="s">
        <v>1080</v>
      </c>
      <c r="L414" s="45"/>
      <c r="M414" s="235" t="s">
        <v>1</v>
      </c>
      <c r="N414" s="236" t="s">
        <v>41</v>
      </c>
      <c r="O414" s="92"/>
      <c r="P414" s="237">
        <f>O414*H414</f>
        <v>0</v>
      </c>
      <c r="Q414" s="237">
        <v>0</v>
      </c>
      <c r="R414" s="237">
        <f>Q414*H414</f>
        <v>0</v>
      </c>
      <c r="S414" s="237">
        <v>0</v>
      </c>
      <c r="T414" s="238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9" t="s">
        <v>1318</v>
      </c>
      <c r="AT414" s="239" t="s">
        <v>186</v>
      </c>
      <c r="AU414" s="239" t="s">
        <v>83</v>
      </c>
      <c r="AY414" s="18" t="s">
        <v>183</v>
      </c>
      <c r="BE414" s="240">
        <f>IF(N414="základní",J414,0)</f>
        <v>0</v>
      </c>
      <c r="BF414" s="240">
        <f>IF(N414="snížená",J414,0)</f>
        <v>0</v>
      </c>
      <c r="BG414" s="240">
        <f>IF(N414="zákl. přenesená",J414,0)</f>
        <v>0</v>
      </c>
      <c r="BH414" s="240">
        <f>IF(N414="sníž. přenesená",J414,0)</f>
        <v>0</v>
      </c>
      <c r="BI414" s="240">
        <f>IF(N414="nulová",J414,0)</f>
        <v>0</v>
      </c>
      <c r="BJ414" s="18" t="s">
        <v>83</v>
      </c>
      <c r="BK414" s="240">
        <f>ROUND(I414*H414,2)</f>
        <v>0</v>
      </c>
      <c r="BL414" s="18" t="s">
        <v>1318</v>
      </c>
      <c r="BM414" s="239" t="s">
        <v>2126</v>
      </c>
    </row>
    <row r="415" s="2" customFormat="1" ht="21.75" customHeight="1">
      <c r="A415" s="39"/>
      <c r="B415" s="40"/>
      <c r="C415" s="228" t="s">
        <v>377</v>
      </c>
      <c r="D415" s="228" t="s">
        <v>186</v>
      </c>
      <c r="E415" s="229" t="s">
        <v>1323</v>
      </c>
      <c r="F415" s="230" t="s">
        <v>1324</v>
      </c>
      <c r="G415" s="231" t="s">
        <v>238</v>
      </c>
      <c r="H415" s="232">
        <v>1</v>
      </c>
      <c r="I415" s="233"/>
      <c r="J415" s="234">
        <f>ROUND(I415*H415,2)</f>
        <v>0</v>
      </c>
      <c r="K415" s="230" t="s">
        <v>1080</v>
      </c>
      <c r="L415" s="45"/>
      <c r="M415" s="235" t="s">
        <v>1</v>
      </c>
      <c r="N415" s="236" t="s">
        <v>41</v>
      </c>
      <c r="O415" s="92"/>
      <c r="P415" s="237">
        <f>O415*H415</f>
        <v>0</v>
      </c>
      <c r="Q415" s="237">
        <v>0</v>
      </c>
      <c r="R415" s="237">
        <f>Q415*H415</f>
        <v>0</v>
      </c>
      <c r="S415" s="237">
        <v>0</v>
      </c>
      <c r="T415" s="238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9" t="s">
        <v>1318</v>
      </c>
      <c r="AT415" s="239" t="s">
        <v>186</v>
      </c>
      <c r="AU415" s="239" t="s">
        <v>83</v>
      </c>
      <c r="AY415" s="18" t="s">
        <v>183</v>
      </c>
      <c r="BE415" s="240">
        <f>IF(N415="základní",J415,0)</f>
        <v>0</v>
      </c>
      <c r="BF415" s="240">
        <f>IF(N415="snížená",J415,0)</f>
        <v>0</v>
      </c>
      <c r="BG415" s="240">
        <f>IF(N415="zákl. přenesená",J415,0)</f>
        <v>0</v>
      </c>
      <c r="BH415" s="240">
        <f>IF(N415="sníž. přenesená",J415,0)</f>
        <v>0</v>
      </c>
      <c r="BI415" s="240">
        <f>IF(N415="nulová",J415,0)</f>
        <v>0</v>
      </c>
      <c r="BJ415" s="18" t="s">
        <v>83</v>
      </c>
      <c r="BK415" s="240">
        <f>ROUND(I415*H415,2)</f>
        <v>0</v>
      </c>
      <c r="BL415" s="18" t="s">
        <v>1318</v>
      </c>
      <c r="BM415" s="239" t="s">
        <v>2127</v>
      </c>
    </row>
    <row r="416" s="2" customFormat="1" ht="16.5" customHeight="1">
      <c r="A416" s="39"/>
      <c r="B416" s="40"/>
      <c r="C416" s="228" t="s">
        <v>791</v>
      </c>
      <c r="D416" s="228" t="s">
        <v>186</v>
      </c>
      <c r="E416" s="229" t="s">
        <v>1326</v>
      </c>
      <c r="F416" s="230" t="s">
        <v>1327</v>
      </c>
      <c r="G416" s="231" t="s">
        <v>232</v>
      </c>
      <c r="H416" s="251"/>
      <c r="I416" s="233"/>
      <c r="J416" s="234">
        <f>ROUND(I416*H416,2)</f>
        <v>0</v>
      </c>
      <c r="K416" s="230" t="s">
        <v>1080</v>
      </c>
      <c r="L416" s="45"/>
      <c r="M416" s="235" t="s">
        <v>1</v>
      </c>
      <c r="N416" s="236" t="s">
        <v>41</v>
      </c>
      <c r="O416" s="92"/>
      <c r="P416" s="237">
        <f>O416*H416</f>
        <v>0</v>
      </c>
      <c r="Q416" s="237">
        <v>0</v>
      </c>
      <c r="R416" s="237">
        <f>Q416*H416</f>
        <v>0</v>
      </c>
      <c r="S416" s="237">
        <v>0</v>
      </c>
      <c r="T416" s="238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9" t="s">
        <v>1318</v>
      </c>
      <c r="AT416" s="239" t="s">
        <v>186</v>
      </c>
      <c r="AU416" s="239" t="s">
        <v>83</v>
      </c>
      <c r="AY416" s="18" t="s">
        <v>183</v>
      </c>
      <c r="BE416" s="240">
        <f>IF(N416="základní",J416,0)</f>
        <v>0</v>
      </c>
      <c r="BF416" s="240">
        <f>IF(N416="snížená",J416,0)</f>
        <v>0</v>
      </c>
      <c r="BG416" s="240">
        <f>IF(N416="zákl. přenesená",J416,0)</f>
        <v>0</v>
      </c>
      <c r="BH416" s="240">
        <f>IF(N416="sníž. přenesená",J416,0)</f>
        <v>0</v>
      </c>
      <c r="BI416" s="240">
        <f>IF(N416="nulová",J416,0)</f>
        <v>0</v>
      </c>
      <c r="BJ416" s="18" t="s">
        <v>83</v>
      </c>
      <c r="BK416" s="240">
        <f>ROUND(I416*H416,2)</f>
        <v>0</v>
      </c>
      <c r="BL416" s="18" t="s">
        <v>1318</v>
      </c>
      <c r="BM416" s="239" t="s">
        <v>2128</v>
      </c>
    </row>
    <row r="417" s="2" customFormat="1" ht="16.5" customHeight="1">
      <c r="A417" s="39"/>
      <c r="B417" s="40"/>
      <c r="C417" s="228" t="s">
        <v>381</v>
      </c>
      <c r="D417" s="228" t="s">
        <v>186</v>
      </c>
      <c r="E417" s="229" t="s">
        <v>1329</v>
      </c>
      <c r="F417" s="230" t="s">
        <v>1330</v>
      </c>
      <c r="G417" s="231" t="s">
        <v>232</v>
      </c>
      <c r="H417" s="251"/>
      <c r="I417" s="233"/>
      <c r="J417" s="234">
        <f>ROUND(I417*H417,2)</f>
        <v>0</v>
      </c>
      <c r="K417" s="230" t="s">
        <v>1080</v>
      </c>
      <c r="L417" s="45"/>
      <c r="M417" s="252" t="s">
        <v>1</v>
      </c>
      <c r="N417" s="253" t="s">
        <v>41</v>
      </c>
      <c r="O417" s="254"/>
      <c r="P417" s="255">
        <f>O417*H417</f>
        <v>0</v>
      </c>
      <c r="Q417" s="255">
        <v>0</v>
      </c>
      <c r="R417" s="255">
        <f>Q417*H417</f>
        <v>0</v>
      </c>
      <c r="S417" s="255">
        <v>0</v>
      </c>
      <c r="T417" s="256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9" t="s">
        <v>1318</v>
      </c>
      <c r="AT417" s="239" t="s">
        <v>186</v>
      </c>
      <c r="AU417" s="239" t="s">
        <v>83</v>
      </c>
      <c r="AY417" s="18" t="s">
        <v>183</v>
      </c>
      <c r="BE417" s="240">
        <f>IF(N417="základní",J417,0)</f>
        <v>0</v>
      </c>
      <c r="BF417" s="240">
        <f>IF(N417="snížená",J417,0)</f>
        <v>0</v>
      </c>
      <c r="BG417" s="240">
        <f>IF(N417="zákl. přenesená",J417,0)</f>
        <v>0</v>
      </c>
      <c r="BH417" s="240">
        <f>IF(N417="sníž. přenesená",J417,0)</f>
        <v>0</v>
      </c>
      <c r="BI417" s="240">
        <f>IF(N417="nulová",J417,0)</f>
        <v>0</v>
      </c>
      <c r="BJ417" s="18" t="s">
        <v>83</v>
      </c>
      <c r="BK417" s="240">
        <f>ROUND(I417*H417,2)</f>
        <v>0</v>
      </c>
      <c r="BL417" s="18" t="s">
        <v>1318</v>
      </c>
      <c r="BM417" s="239" t="s">
        <v>2129</v>
      </c>
    </row>
    <row r="418" s="2" customFormat="1" ht="6.96" customHeight="1">
      <c r="A418" s="39"/>
      <c r="B418" s="67"/>
      <c r="C418" s="68"/>
      <c r="D418" s="68"/>
      <c r="E418" s="68"/>
      <c r="F418" s="68"/>
      <c r="G418" s="68"/>
      <c r="H418" s="68"/>
      <c r="I418" s="68"/>
      <c r="J418" s="68"/>
      <c r="K418" s="68"/>
      <c r="L418" s="45"/>
      <c r="M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</row>
  </sheetData>
  <sheetProtection sheet="1" autoFilter="0" formatColumns="0" formatRows="0" objects="1" scenarios="1" spinCount="100000" saltValue="0pMqKS13TiPw5D76tk1y/Jt85SX1yP1jNWBLMi839V8cN2sBHTyHCCpVPPSc6QtYLfFl8nOnR0wfsFgHovO+uw==" hashValue="giUoiUggl0qLUNlBRoIjSYW+Y4bJ7Z0ytN1fPxLUmF9zl5ts7FScU6+qnf9KRc8FlNYPyhwYR3eUykBnZVWctQ==" algorithmName="SHA-512" password="CC35"/>
  <autoFilter ref="C136:K41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5:H12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1929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2130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">
        <v>863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864</v>
      </c>
      <c r="F25" s="39"/>
      <c r="G25" s="39"/>
      <c r="H25" s="39"/>
      <c r="I25" s="152" t="s">
        <v>28</v>
      </c>
      <c r="J25" s="142" t="s">
        <v>865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ROUND(J135,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ROUND((SUM(BE135:BE246)),  2)</f>
        <v>0</v>
      </c>
      <c r="G37" s="39"/>
      <c r="H37" s="39"/>
      <c r="I37" s="166">
        <v>0.20999999999999999</v>
      </c>
      <c r="J37" s="165">
        <f>ROUND(((SUM(BE135:BE246))*I37),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ROUND((SUM(BF135:BF246)),  2)</f>
        <v>0</v>
      </c>
      <c r="G38" s="39"/>
      <c r="H38" s="39"/>
      <c r="I38" s="166">
        <v>0.12</v>
      </c>
      <c r="J38" s="165">
        <f>ROUND(((SUM(BF135:BF246))*I38),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ROUND((SUM(BG135:BG246)),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ROUND((SUM(BH135:BH246)),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ROUND((SUM(BI135:BI246)),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1929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SO-03 ZTI - Zdravotechnika - budova III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>ABCD studio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J135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866</v>
      </c>
      <c r="E101" s="193"/>
      <c r="F101" s="193"/>
      <c r="G101" s="193"/>
      <c r="H101" s="193"/>
      <c r="I101" s="193"/>
      <c r="J101" s="194">
        <f>J136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868</v>
      </c>
      <c r="E102" s="198"/>
      <c r="F102" s="198"/>
      <c r="G102" s="198"/>
      <c r="H102" s="198"/>
      <c r="I102" s="198"/>
      <c r="J102" s="199">
        <f>J137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869</v>
      </c>
      <c r="E103" s="198"/>
      <c r="F103" s="198"/>
      <c r="G103" s="198"/>
      <c r="H103" s="198"/>
      <c r="I103" s="198"/>
      <c r="J103" s="199">
        <f>J139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870</v>
      </c>
      <c r="E104" s="198"/>
      <c r="F104" s="198"/>
      <c r="G104" s="198"/>
      <c r="H104" s="198"/>
      <c r="I104" s="198"/>
      <c r="J104" s="199">
        <f>J141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871</v>
      </c>
      <c r="E105" s="198"/>
      <c r="F105" s="198"/>
      <c r="G105" s="198"/>
      <c r="H105" s="198"/>
      <c r="I105" s="198"/>
      <c r="J105" s="199">
        <f>J147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872</v>
      </c>
      <c r="E106" s="198"/>
      <c r="F106" s="198"/>
      <c r="G106" s="198"/>
      <c r="H106" s="198"/>
      <c r="I106" s="198"/>
      <c r="J106" s="199">
        <f>J154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154</v>
      </c>
      <c r="E107" s="193"/>
      <c r="F107" s="193"/>
      <c r="G107" s="193"/>
      <c r="H107" s="193"/>
      <c r="I107" s="193"/>
      <c r="J107" s="194">
        <f>J156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1334</v>
      </c>
      <c r="E108" s="198"/>
      <c r="F108" s="198"/>
      <c r="G108" s="198"/>
      <c r="H108" s="198"/>
      <c r="I108" s="198"/>
      <c r="J108" s="199">
        <f>J157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1335</v>
      </c>
      <c r="E109" s="198"/>
      <c r="F109" s="198"/>
      <c r="G109" s="198"/>
      <c r="H109" s="198"/>
      <c r="I109" s="198"/>
      <c r="J109" s="199">
        <f>J176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1336</v>
      </c>
      <c r="E110" s="198"/>
      <c r="F110" s="198"/>
      <c r="G110" s="198"/>
      <c r="H110" s="198"/>
      <c r="I110" s="198"/>
      <c r="J110" s="199">
        <f>J215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1337</v>
      </c>
      <c r="E111" s="198"/>
      <c r="F111" s="198"/>
      <c r="G111" s="198"/>
      <c r="H111" s="198"/>
      <c r="I111" s="198"/>
      <c r="J111" s="199">
        <f>J242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168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ČZU akce - sloučení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145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1" customFormat="1" ht="16.5" customHeight="1">
      <c r="B123" s="22"/>
      <c r="C123" s="23"/>
      <c r="D123" s="23"/>
      <c r="E123" s="185" t="s">
        <v>861</v>
      </c>
      <c r="F123" s="23"/>
      <c r="G123" s="23"/>
      <c r="H123" s="23"/>
      <c r="I123" s="23"/>
      <c r="J123" s="23"/>
      <c r="K123" s="23"/>
      <c r="L123" s="21"/>
    </row>
    <row r="124" s="1" customFormat="1" ht="12" customHeight="1">
      <c r="B124" s="22"/>
      <c r="C124" s="33" t="s">
        <v>147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295" t="s">
        <v>1929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1332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E13</f>
        <v>SO-03 ZTI - Zdravotechnika - budova III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F16</f>
        <v>areál ČZU v Praze</v>
      </c>
      <c r="G129" s="41"/>
      <c r="H129" s="41"/>
      <c r="I129" s="33" t="s">
        <v>22</v>
      </c>
      <c r="J129" s="80" t="str">
        <f>IF(J16="","",J16)</f>
        <v>15. 7. 2024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E19</f>
        <v>ČZU v Praze, Kamýcká 129, 165 00 Praha 6 - Suchdol</v>
      </c>
      <c r="G131" s="41"/>
      <c r="H131" s="41"/>
      <c r="I131" s="33" t="s">
        <v>31</v>
      </c>
      <c r="J131" s="37" t="str">
        <f>E25</f>
        <v>ABCD studio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IF(E22="","",E22)</f>
        <v>Vyplň údaj</v>
      </c>
      <c r="G132" s="41"/>
      <c r="H132" s="41"/>
      <c r="I132" s="33" t="s">
        <v>34</v>
      </c>
      <c r="J132" s="37" t="str">
        <f>E28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1"/>
      <c r="B134" s="202"/>
      <c r="C134" s="203" t="s">
        <v>169</v>
      </c>
      <c r="D134" s="204" t="s">
        <v>61</v>
      </c>
      <c r="E134" s="204" t="s">
        <v>57</v>
      </c>
      <c r="F134" s="204" t="s">
        <v>58</v>
      </c>
      <c r="G134" s="204" t="s">
        <v>170</v>
      </c>
      <c r="H134" s="204" t="s">
        <v>171</v>
      </c>
      <c r="I134" s="204" t="s">
        <v>172</v>
      </c>
      <c r="J134" s="204" t="s">
        <v>151</v>
      </c>
      <c r="K134" s="205" t="s">
        <v>173</v>
      </c>
      <c r="L134" s="206"/>
      <c r="M134" s="101" t="s">
        <v>1</v>
      </c>
      <c r="N134" s="102" t="s">
        <v>40</v>
      </c>
      <c r="O134" s="102" t="s">
        <v>174</v>
      </c>
      <c r="P134" s="102" t="s">
        <v>175</v>
      </c>
      <c r="Q134" s="102" t="s">
        <v>176</v>
      </c>
      <c r="R134" s="102" t="s">
        <v>177</v>
      </c>
      <c r="S134" s="102" t="s">
        <v>178</v>
      </c>
      <c r="T134" s="103" t="s">
        <v>179</v>
      </c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</row>
    <row r="135" s="2" customFormat="1" ht="22.8" customHeight="1">
      <c r="A135" s="39"/>
      <c r="B135" s="40"/>
      <c r="C135" s="108" t="s">
        <v>180</v>
      </c>
      <c r="D135" s="41"/>
      <c r="E135" s="41"/>
      <c r="F135" s="41"/>
      <c r="G135" s="41"/>
      <c r="H135" s="41"/>
      <c r="I135" s="41"/>
      <c r="J135" s="207">
        <f>BK135</f>
        <v>0</v>
      </c>
      <c r="K135" s="41"/>
      <c r="L135" s="45"/>
      <c r="M135" s="104"/>
      <c r="N135" s="208"/>
      <c r="O135" s="105"/>
      <c r="P135" s="209">
        <f>P136+P156</f>
        <v>0</v>
      </c>
      <c r="Q135" s="105"/>
      <c r="R135" s="209">
        <f>R136+R156</f>
        <v>2.9660948999999999</v>
      </c>
      <c r="S135" s="105"/>
      <c r="T135" s="210">
        <f>T136+T156</f>
        <v>2.8309899999999999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153</v>
      </c>
      <c r="BK135" s="211">
        <f>BK136+BK156</f>
        <v>0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878</v>
      </c>
      <c r="F136" s="215" t="s">
        <v>879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P137+P139+P141+P147+P154</f>
        <v>0</v>
      </c>
      <c r="Q136" s="220"/>
      <c r="R136" s="221">
        <f>R137+R139+R141+R147+R154</f>
        <v>1.5495760000000001</v>
      </c>
      <c r="S136" s="220"/>
      <c r="T136" s="222">
        <f>T137+T139+T141+T147+T154</f>
        <v>0.41582999999999998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76</v>
      </c>
      <c r="AY136" s="223" t="s">
        <v>183</v>
      </c>
      <c r="BK136" s="225">
        <f>BK137+BK139+BK141+BK147+BK154</f>
        <v>0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100</v>
      </c>
      <c r="F137" s="226" t="s">
        <v>902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P138</f>
        <v>0</v>
      </c>
      <c r="Q137" s="220"/>
      <c r="R137" s="221">
        <f>R138</f>
        <v>0.1893</v>
      </c>
      <c r="S137" s="220"/>
      <c r="T137" s="22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83</v>
      </c>
      <c r="AT137" s="224" t="s">
        <v>75</v>
      </c>
      <c r="AU137" s="224" t="s">
        <v>83</v>
      </c>
      <c r="AY137" s="223" t="s">
        <v>183</v>
      </c>
      <c r="BK137" s="225">
        <f>BK138</f>
        <v>0</v>
      </c>
    </row>
    <row r="138" s="2" customFormat="1" ht="24.15" customHeight="1">
      <c r="A138" s="39"/>
      <c r="B138" s="40"/>
      <c r="C138" s="228" t="s">
        <v>83</v>
      </c>
      <c r="D138" s="228" t="s">
        <v>186</v>
      </c>
      <c r="E138" s="229" t="s">
        <v>1338</v>
      </c>
      <c r="F138" s="230" t="s">
        <v>1339</v>
      </c>
      <c r="G138" s="231" t="s">
        <v>247</v>
      </c>
      <c r="H138" s="232">
        <v>15</v>
      </c>
      <c r="I138" s="233"/>
      <c r="J138" s="234">
        <f>ROUND(I138*H138,2)</f>
        <v>0</v>
      </c>
      <c r="K138" s="230" t="s">
        <v>194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0.012619999999999999</v>
      </c>
      <c r="R138" s="237">
        <f>Q138*H138</f>
        <v>0.1893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2131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199</v>
      </c>
      <c r="F139" s="226" t="s">
        <v>912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P140</f>
        <v>0</v>
      </c>
      <c r="Q139" s="220"/>
      <c r="R139" s="221">
        <f>R140</f>
        <v>1.3552</v>
      </c>
      <c r="S139" s="220"/>
      <c r="T139" s="22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183</v>
      </c>
      <c r="BK139" s="225">
        <f>BK140</f>
        <v>0</v>
      </c>
    </row>
    <row r="140" s="2" customFormat="1" ht="21.75" customHeight="1">
      <c r="A140" s="39"/>
      <c r="B140" s="40"/>
      <c r="C140" s="228" t="s">
        <v>85</v>
      </c>
      <c r="D140" s="228" t="s">
        <v>186</v>
      </c>
      <c r="E140" s="229" t="s">
        <v>1341</v>
      </c>
      <c r="F140" s="230" t="s">
        <v>1342</v>
      </c>
      <c r="G140" s="231" t="s">
        <v>469</v>
      </c>
      <c r="H140" s="232">
        <v>24.199999999999999</v>
      </c>
      <c r="I140" s="233"/>
      <c r="J140" s="234">
        <f>ROUND(I140*H140,2)</f>
        <v>0</v>
      </c>
      <c r="K140" s="230" t="s">
        <v>194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0.056000000000000001</v>
      </c>
      <c r="R140" s="237">
        <f>Q140*H140</f>
        <v>1.3552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2132</v>
      </c>
    </row>
    <row r="141" s="12" customFormat="1" ht="22.8" customHeight="1">
      <c r="A141" s="12"/>
      <c r="B141" s="212"/>
      <c r="C141" s="213"/>
      <c r="D141" s="214" t="s">
        <v>75</v>
      </c>
      <c r="E141" s="226" t="s">
        <v>215</v>
      </c>
      <c r="F141" s="226" t="s">
        <v>962</v>
      </c>
      <c r="G141" s="213"/>
      <c r="H141" s="213"/>
      <c r="I141" s="216"/>
      <c r="J141" s="227">
        <f>BK141</f>
        <v>0</v>
      </c>
      <c r="K141" s="213"/>
      <c r="L141" s="218"/>
      <c r="M141" s="219"/>
      <c r="N141" s="220"/>
      <c r="O141" s="220"/>
      <c r="P141" s="221">
        <f>SUM(P142:P146)</f>
        <v>0</v>
      </c>
      <c r="Q141" s="220"/>
      <c r="R141" s="221">
        <f>SUM(R142:R146)</f>
        <v>0.0050760000000000007</v>
      </c>
      <c r="S141" s="220"/>
      <c r="T141" s="222">
        <f>SUM(T142:T146)</f>
        <v>0.41582999999999998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83</v>
      </c>
      <c r="AT141" s="224" t="s">
        <v>75</v>
      </c>
      <c r="AU141" s="224" t="s">
        <v>83</v>
      </c>
      <c r="AY141" s="223" t="s">
        <v>183</v>
      </c>
      <c r="BK141" s="225">
        <f>SUM(BK142:BK146)</f>
        <v>0</v>
      </c>
    </row>
    <row r="142" s="2" customFormat="1" ht="24.15" customHeight="1">
      <c r="A142" s="39"/>
      <c r="B142" s="40"/>
      <c r="C142" s="228" t="s">
        <v>100</v>
      </c>
      <c r="D142" s="228" t="s">
        <v>186</v>
      </c>
      <c r="E142" s="229" t="s">
        <v>1344</v>
      </c>
      <c r="F142" s="230" t="s">
        <v>1345</v>
      </c>
      <c r="G142" s="231" t="s">
        <v>189</v>
      </c>
      <c r="H142" s="232">
        <v>32</v>
      </c>
      <c r="I142" s="233"/>
      <c r="J142" s="234">
        <f>ROUND(I142*H142,2)</f>
        <v>0</v>
      </c>
      <c r="K142" s="230" t="s">
        <v>194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0.0060000000000000001</v>
      </c>
      <c r="T142" s="238">
        <f>S142*H142</f>
        <v>0.192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2133</v>
      </c>
    </row>
    <row r="143" s="2" customFormat="1" ht="24.15" customHeight="1">
      <c r="A143" s="39"/>
      <c r="B143" s="40"/>
      <c r="C143" s="228" t="s">
        <v>196</v>
      </c>
      <c r="D143" s="228" t="s">
        <v>186</v>
      </c>
      <c r="E143" s="229" t="s">
        <v>1347</v>
      </c>
      <c r="F143" s="230" t="s">
        <v>1348</v>
      </c>
      <c r="G143" s="231" t="s">
        <v>189</v>
      </c>
      <c r="H143" s="232">
        <v>16</v>
      </c>
      <c r="I143" s="233"/>
      <c r="J143" s="234">
        <f>ROUND(I143*H143,2)</f>
        <v>0</v>
      </c>
      <c r="K143" s="230" t="s">
        <v>194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0.0089999999999999993</v>
      </c>
      <c r="T143" s="238">
        <f>S143*H143</f>
        <v>0.14399999999999999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2134</v>
      </c>
    </row>
    <row r="144" s="2" customFormat="1" ht="24.15" customHeight="1">
      <c r="A144" s="39"/>
      <c r="B144" s="40"/>
      <c r="C144" s="228" t="s">
        <v>203</v>
      </c>
      <c r="D144" s="228" t="s">
        <v>186</v>
      </c>
      <c r="E144" s="229" t="s">
        <v>1350</v>
      </c>
      <c r="F144" s="230" t="s">
        <v>1351</v>
      </c>
      <c r="G144" s="231" t="s">
        <v>189</v>
      </c>
      <c r="H144" s="232">
        <v>0.90000000000000002</v>
      </c>
      <c r="I144" s="233"/>
      <c r="J144" s="234">
        <f>ROUND(I144*H144,2)</f>
        <v>0</v>
      </c>
      <c r="K144" s="230" t="s">
        <v>194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0.00076000000000000004</v>
      </c>
      <c r="R144" s="237">
        <f>Q144*H144</f>
        <v>0.00068400000000000004</v>
      </c>
      <c r="S144" s="237">
        <v>0.0020999999999999999</v>
      </c>
      <c r="T144" s="238">
        <f>S144*H144</f>
        <v>0.00189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2135</v>
      </c>
    </row>
    <row r="145" s="2" customFormat="1" ht="24.15" customHeight="1">
      <c r="A145" s="39"/>
      <c r="B145" s="40"/>
      <c r="C145" s="228" t="s">
        <v>199</v>
      </c>
      <c r="D145" s="228" t="s">
        <v>186</v>
      </c>
      <c r="E145" s="229" t="s">
        <v>1353</v>
      </c>
      <c r="F145" s="230" t="s">
        <v>1354</v>
      </c>
      <c r="G145" s="231" t="s">
        <v>189</v>
      </c>
      <c r="H145" s="232">
        <v>1.8</v>
      </c>
      <c r="I145" s="233"/>
      <c r="J145" s="234">
        <f>ROUND(I145*H145,2)</f>
        <v>0</v>
      </c>
      <c r="K145" s="230" t="s">
        <v>194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0.00097000000000000005</v>
      </c>
      <c r="R145" s="237">
        <f>Q145*H145</f>
        <v>0.0017460000000000002</v>
      </c>
      <c r="S145" s="237">
        <v>0.0043</v>
      </c>
      <c r="T145" s="238">
        <f>S145*H145</f>
        <v>0.0077400000000000004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2136</v>
      </c>
    </row>
    <row r="146" s="2" customFormat="1" ht="24.15" customHeight="1">
      <c r="A146" s="39"/>
      <c r="B146" s="40"/>
      <c r="C146" s="228" t="s">
        <v>209</v>
      </c>
      <c r="D146" s="228" t="s">
        <v>186</v>
      </c>
      <c r="E146" s="229" t="s">
        <v>1356</v>
      </c>
      <c r="F146" s="230" t="s">
        <v>1357</v>
      </c>
      <c r="G146" s="231" t="s">
        <v>189</v>
      </c>
      <c r="H146" s="232">
        <v>1.8</v>
      </c>
      <c r="I146" s="233"/>
      <c r="J146" s="234">
        <f>ROUND(I146*H146,2)</f>
        <v>0</v>
      </c>
      <c r="K146" s="230" t="s">
        <v>194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0.00147</v>
      </c>
      <c r="R146" s="237">
        <f>Q146*H146</f>
        <v>0.0026459999999999999</v>
      </c>
      <c r="S146" s="237">
        <v>0.039</v>
      </c>
      <c r="T146" s="238">
        <f>S146*H146</f>
        <v>0.070199999999999999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2137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994</v>
      </c>
      <c r="F147" s="226" t="s">
        <v>995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SUM(P148:P153)</f>
        <v>0</v>
      </c>
      <c r="Q147" s="220"/>
      <c r="R147" s="221">
        <f>SUM(R148:R153)</f>
        <v>0</v>
      </c>
      <c r="S147" s="220"/>
      <c r="T147" s="22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183</v>
      </c>
      <c r="BK147" s="225">
        <f>SUM(BK148:BK153)</f>
        <v>0</v>
      </c>
    </row>
    <row r="148" s="2" customFormat="1" ht="24.15" customHeight="1">
      <c r="A148" s="39"/>
      <c r="B148" s="40"/>
      <c r="C148" s="228" t="s">
        <v>202</v>
      </c>
      <c r="D148" s="228" t="s">
        <v>186</v>
      </c>
      <c r="E148" s="229" t="s">
        <v>1359</v>
      </c>
      <c r="F148" s="230" t="s">
        <v>1360</v>
      </c>
      <c r="G148" s="231" t="s">
        <v>350</v>
      </c>
      <c r="H148" s="232">
        <v>2.831</v>
      </c>
      <c r="I148" s="233"/>
      <c r="J148" s="234">
        <f>ROUND(I148*H148,2)</f>
        <v>0</v>
      </c>
      <c r="K148" s="230" t="s">
        <v>194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2138</v>
      </c>
    </row>
    <row r="149" s="2" customFormat="1" ht="24.15" customHeight="1">
      <c r="A149" s="39"/>
      <c r="B149" s="40"/>
      <c r="C149" s="228" t="s">
        <v>215</v>
      </c>
      <c r="D149" s="228" t="s">
        <v>186</v>
      </c>
      <c r="E149" s="229" t="s">
        <v>999</v>
      </c>
      <c r="F149" s="230" t="s">
        <v>1000</v>
      </c>
      <c r="G149" s="231" t="s">
        <v>350</v>
      </c>
      <c r="H149" s="232">
        <v>2.831</v>
      </c>
      <c r="I149" s="233"/>
      <c r="J149" s="234">
        <f>ROUND(I149*H149,2)</f>
        <v>0</v>
      </c>
      <c r="K149" s="230" t="s">
        <v>194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190</v>
      </c>
      <c r="AT149" s="239" t="s">
        <v>186</v>
      </c>
      <c r="AU149" s="239" t="s">
        <v>85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190</v>
      </c>
      <c r="BM149" s="239" t="s">
        <v>2139</v>
      </c>
    </row>
    <row r="150" s="2" customFormat="1" ht="24.15" customHeight="1">
      <c r="A150" s="39"/>
      <c r="B150" s="40"/>
      <c r="C150" s="228" t="s">
        <v>206</v>
      </c>
      <c r="D150" s="228" t="s">
        <v>186</v>
      </c>
      <c r="E150" s="229" t="s">
        <v>1002</v>
      </c>
      <c r="F150" s="230" t="s">
        <v>1003</v>
      </c>
      <c r="G150" s="231" t="s">
        <v>350</v>
      </c>
      <c r="H150" s="232">
        <v>28.309999999999999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2140</v>
      </c>
    </row>
    <row r="151" s="13" customFormat="1">
      <c r="A151" s="13"/>
      <c r="B151" s="262"/>
      <c r="C151" s="263"/>
      <c r="D151" s="257" t="s">
        <v>906</v>
      </c>
      <c r="E151" s="263"/>
      <c r="F151" s="265" t="s">
        <v>2141</v>
      </c>
      <c r="G151" s="263"/>
      <c r="H151" s="266">
        <v>28.309999999999999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4</v>
      </c>
      <c r="AX151" s="13" t="s">
        <v>83</v>
      </c>
      <c r="AY151" s="272" t="s">
        <v>183</v>
      </c>
    </row>
    <row r="152" s="2" customFormat="1" ht="33" customHeight="1">
      <c r="A152" s="39"/>
      <c r="B152" s="40"/>
      <c r="C152" s="228" t="s">
        <v>222</v>
      </c>
      <c r="D152" s="228" t="s">
        <v>186</v>
      </c>
      <c r="E152" s="229" t="s">
        <v>1365</v>
      </c>
      <c r="F152" s="230" t="s">
        <v>1366</v>
      </c>
      <c r="G152" s="231" t="s">
        <v>350</v>
      </c>
      <c r="H152" s="232">
        <v>2.831</v>
      </c>
      <c r="I152" s="233"/>
      <c r="J152" s="234">
        <f>ROUND(I152*H152,2)</f>
        <v>0</v>
      </c>
      <c r="K152" s="230" t="s">
        <v>194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2142</v>
      </c>
    </row>
    <row r="153" s="2" customFormat="1" ht="24.15" customHeight="1">
      <c r="A153" s="39"/>
      <c r="B153" s="40"/>
      <c r="C153" s="228" t="s">
        <v>8</v>
      </c>
      <c r="D153" s="228" t="s">
        <v>186</v>
      </c>
      <c r="E153" s="229" t="s">
        <v>1368</v>
      </c>
      <c r="F153" s="230" t="s">
        <v>1369</v>
      </c>
      <c r="G153" s="231" t="s">
        <v>350</v>
      </c>
      <c r="H153" s="232">
        <v>2.831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2143</v>
      </c>
    </row>
    <row r="154" s="12" customFormat="1" ht="22.8" customHeight="1">
      <c r="A154" s="12"/>
      <c r="B154" s="212"/>
      <c r="C154" s="213"/>
      <c r="D154" s="214" t="s">
        <v>75</v>
      </c>
      <c r="E154" s="226" t="s">
        <v>1009</v>
      </c>
      <c r="F154" s="226" t="s">
        <v>1010</v>
      </c>
      <c r="G154" s="213"/>
      <c r="H154" s="213"/>
      <c r="I154" s="216"/>
      <c r="J154" s="227">
        <f>BK154</f>
        <v>0</v>
      </c>
      <c r="K154" s="213"/>
      <c r="L154" s="218"/>
      <c r="M154" s="219"/>
      <c r="N154" s="220"/>
      <c r="O154" s="220"/>
      <c r="P154" s="221">
        <f>P155</f>
        <v>0</v>
      </c>
      <c r="Q154" s="220"/>
      <c r="R154" s="221">
        <f>R155</f>
        <v>0</v>
      </c>
      <c r="S154" s="220"/>
      <c r="T154" s="222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3" t="s">
        <v>83</v>
      </c>
      <c r="AT154" s="224" t="s">
        <v>75</v>
      </c>
      <c r="AU154" s="224" t="s">
        <v>83</v>
      </c>
      <c r="AY154" s="223" t="s">
        <v>183</v>
      </c>
      <c r="BK154" s="225">
        <f>BK155</f>
        <v>0</v>
      </c>
    </row>
    <row r="155" s="2" customFormat="1" ht="21.75" customHeight="1">
      <c r="A155" s="39"/>
      <c r="B155" s="40"/>
      <c r="C155" s="228" t="s">
        <v>229</v>
      </c>
      <c r="D155" s="228" t="s">
        <v>186</v>
      </c>
      <c r="E155" s="229" t="s">
        <v>1371</v>
      </c>
      <c r="F155" s="230" t="s">
        <v>1372</v>
      </c>
      <c r="G155" s="231" t="s">
        <v>350</v>
      </c>
      <c r="H155" s="232">
        <v>1.55</v>
      </c>
      <c r="I155" s="233"/>
      <c r="J155" s="234">
        <f>ROUND(I155*H155,2)</f>
        <v>0</v>
      </c>
      <c r="K155" s="230" t="s">
        <v>194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196</v>
      </c>
      <c r="AT155" s="239" t="s">
        <v>186</v>
      </c>
      <c r="AU155" s="239" t="s">
        <v>85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196</v>
      </c>
      <c r="BM155" s="239" t="s">
        <v>2144</v>
      </c>
    </row>
    <row r="156" s="12" customFormat="1" ht="25.92" customHeight="1">
      <c r="A156" s="12"/>
      <c r="B156" s="212"/>
      <c r="C156" s="213"/>
      <c r="D156" s="214" t="s">
        <v>75</v>
      </c>
      <c r="E156" s="215" t="s">
        <v>181</v>
      </c>
      <c r="F156" s="215" t="s">
        <v>182</v>
      </c>
      <c r="G156" s="213"/>
      <c r="H156" s="213"/>
      <c r="I156" s="216"/>
      <c r="J156" s="217">
        <f>BK156</f>
        <v>0</v>
      </c>
      <c r="K156" s="213"/>
      <c r="L156" s="218"/>
      <c r="M156" s="219"/>
      <c r="N156" s="220"/>
      <c r="O156" s="220"/>
      <c r="P156" s="221">
        <f>P157+P176+P215+P242</f>
        <v>0</v>
      </c>
      <c r="Q156" s="220"/>
      <c r="R156" s="221">
        <f>R157+R176+R215+R242</f>
        <v>1.4165188999999998</v>
      </c>
      <c r="S156" s="220"/>
      <c r="T156" s="222">
        <f>T157+T176+T215+T242</f>
        <v>2.4151599999999998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85</v>
      </c>
      <c r="AT156" s="224" t="s">
        <v>75</v>
      </c>
      <c r="AU156" s="224" t="s">
        <v>76</v>
      </c>
      <c r="AY156" s="223" t="s">
        <v>183</v>
      </c>
      <c r="BK156" s="225">
        <f>BK157+BK176+BK215+BK242</f>
        <v>0</v>
      </c>
    </row>
    <row r="157" s="12" customFormat="1" ht="22.8" customHeight="1">
      <c r="A157" s="12"/>
      <c r="B157" s="212"/>
      <c r="C157" s="213"/>
      <c r="D157" s="214" t="s">
        <v>75</v>
      </c>
      <c r="E157" s="226" t="s">
        <v>1374</v>
      </c>
      <c r="F157" s="226" t="s">
        <v>1375</v>
      </c>
      <c r="G157" s="213"/>
      <c r="H157" s="213"/>
      <c r="I157" s="216"/>
      <c r="J157" s="227">
        <f>BK157</f>
        <v>0</v>
      </c>
      <c r="K157" s="213"/>
      <c r="L157" s="218"/>
      <c r="M157" s="219"/>
      <c r="N157" s="220"/>
      <c r="O157" s="220"/>
      <c r="P157" s="221">
        <f>SUM(P158:P175)</f>
        <v>0</v>
      </c>
      <c r="Q157" s="220"/>
      <c r="R157" s="221">
        <f>SUM(R158:R175)</f>
        <v>0.13450000000000001</v>
      </c>
      <c r="S157" s="220"/>
      <c r="T157" s="222">
        <f>SUM(T158:T175)</f>
        <v>0.8952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3" t="s">
        <v>85</v>
      </c>
      <c r="AT157" s="224" t="s">
        <v>75</v>
      </c>
      <c r="AU157" s="224" t="s">
        <v>83</v>
      </c>
      <c r="AY157" s="223" t="s">
        <v>183</v>
      </c>
      <c r="BK157" s="225">
        <f>SUM(BK158:BK175)</f>
        <v>0</v>
      </c>
    </row>
    <row r="158" s="2" customFormat="1" ht="16.5" customHeight="1">
      <c r="A158" s="39"/>
      <c r="B158" s="40"/>
      <c r="C158" s="228" t="s">
        <v>212</v>
      </c>
      <c r="D158" s="228" t="s">
        <v>186</v>
      </c>
      <c r="E158" s="229" t="s">
        <v>1376</v>
      </c>
      <c r="F158" s="230" t="s">
        <v>1377</v>
      </c>
      <c r="G158" s="231" t="s">
        <v>247</v>
      </c>
      <c r="H158" s="232">
        <v>3</v>
      </c>
      <c r="I158" s="233"/>
      <c r="J158" s="234">
        <f>ROUND(I158*H158,2)</f>
        <v>0</v>
      </c>
      <c r="K158" s="230" t="s">
        <v>194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0.0018400000000000001</v>
      </c>
      <c r="R158" s="237">
        <f>Q158*H158</f>
        <v>0.0055200000000000006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190</v>
      </c>
      <c r="AT158" s="239" t="s">
        <v>186</v>
      </c>
      <c r="AU158" s="239" t="s">
        <v>85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190</v>
      </c>
      <c r="BM158" s="239" t="s">
        <v>2145</v>
      </c>
    </row>
    <row r="159" s="2" customFormat="1" ht="16.5" customHeight="1">
      <c r="A159" s="39"/>
      <c r="B159" s="40"/>
      <c r="C159" s="228" t="s">
        <v>240</v>
      </c>
      <c r="D159" s="228" t="s">
        <v>186</v>
      </c>
      <c r="E159" s="229" t="s">
        <v>1379</v>
      </c>
      <c r="F159" s="230" t="s">
        <v>1380</v>
      </c>
      <c r="G159" s="231" t="s">
        <v>189</v>
      </c>
      <c r="H159" s="232">
        <v>60</v>
      </c>
      <c r="I159" s="233"/>
      <c r="J159" s="234">
        <f>ROUND(I159*H159,2)</f>
        <v>0</v>
      </c>
      <c r="K159" s="230" t="s">
        <v>194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0.014919999999999999</v>
      </c>
      <c r="T159" s="238">
        <f>S159*H159</f>
        <v>0.8952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190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190</v>
      </c>
      <c r="BM159" s="239" t="s">
        <v>2146</v>
      </c>
    </row>
    <row r="160" s="2" customFormat="1" ht="24.15" customHeight="1">
      <c r="A160" s="39"/>
      <c r="B160" s="40"/>
      <c r="C160" s="241" t="s">
        <v>190</v>
      </c>
      <c r="D160" s="241" t="s">
        <v>191</v>
      </c>
      <c r="E160" s="242" t="s">
        <v>1382</v>
      </c>
      <c r="F160" s="243" t="s">
        <v>1383</v>
      </c>
      <c r="G160" s="244" t="s">
        <v>247</v>
      </c>
      <c r="H160" s="245">
        <v>2</v>
      </c>
      <c r="I160" s="246"/>
      <c r="J160" s="247">
        <f>ROUND(I160*H160,2)</f>
        <v>0</v>
      </c>
      <c r="K160" s="243" t="s">
        <v>194</v>
      </c>
      <c r="L160" s="248"/>
      <c r="M160" s="249" t="s">
        <v>1</v>
      </c>
      <c r="N160" s="250" t="s">
        <v>41</v>
      </c>
      <c r="O160" s="92"/>
      <c r="P160" s="237">
        <f>O160*H160</f>
        <v>0</v>
      </c>
      <c r="Q160" s="237">
        <v>0.00033</v>
      </c>
      <c r="R160" s="237">
        <f>Q160*H160</f>
        <v>0.00066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195</v>
      </c>
      <c r="AT160" s="239" t="s">
        <v>191</v>
      </c>
      <c r="AU160" s="239" t="s">
        <v>85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190</v>
      </c>
      <c r="BM160" s="239" t="s">
        <v>2147</v>
      </c>
    </row>
    <row r="161" s="2" customFormat="1" ht="16.5" customHeight="1">
      <c r="A161" s="39"/>
      <c r="B161" s="40"/>
      <c r="C161" s="228" t="s">
        <v>248</v>
      </c>
      <c r="D161" s="228" t="s">
        <v>186</v>
      </c>
      <c r="E161" s="229" t="s">
        <v>1385</v>
      </c>
      <c r="F161" s="230" t="s">
        <v>1386</v>
      </c>
      <c r="G161" s="231" t="s">
        <v>247</v>
      </c>
      <c r="H161" s="232">
        <v>4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0.001</v>
      </c>
      <c r="R161" s="237">
        <f>Q161*H161</f>
        <v>0.0040000000000000001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190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190</v>
      </c>
      <c r="BM161" s="239" t="s">
        <v>2148</v>
      </c>
    </row>
    <row r="162" s="2" customFormat="1" ht="16.5" customHeight="1">
      <c r="A162" s="39"/>
      <c r="B162" s="40"/>
      <c r="C162" s="228" t="s">
        <v>218</v>
      </c>
      <c r="D162" s="228" t="s">
        <v>186</v>
      </c>
      <c r="E162" s="229" t="s">
        <v>1388</v>
      </c>
      <c r="F162" s="230" t="s">
        <v>1389</v>
      </c>
      <c r="G162" s="231" t="s">
        <v>189</v>
      </c>
      <c r="H162" s="232">
        <v>27</v>
      </c>
      <c r="I162" s="233"/>
      <c r="J162" s="234">
        <f>ROUND(I162*H162,2)</f>
        <v>0</v>
      </c>
      <c r="K162" s="230" t="s">
        <v>194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0.0020100000000000001</v>
      </c>
      <c r="R162" s="237">
        <f>Q162*H162</f>
        <v>0.054269999999999999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190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190</v>
      </c>
      <c r="BM162" s="239" t="s">
        <v>2149</v>
      </c>
    </row>
    <row r="163" s="2" customFormat="1" ht="21.75" customHeight="1">
      <c r="A163" s="39"/>
      <c r="B163" s="40"/>
      <c r="C163" s="241" t="s">
        <v>255</v>
      </c>
      <c r="D163" s="241" t="s">
        <v>191</v>
      </c>
      <c r="E163" s="242" t="s">
        <v>1391</v>
      </c>
      <c r="F163" s="243" t="s">
        <v>1392</v>
      </c>
      <c r="G163" s="244" t="s">
        <v>247</v>
      </c>
      <c r="H163" s="245">
        <v>54</v>
      </c>
      <c r="I163" s="246"/>
      <c r="J163" s="247">
        <f>ROUND(I163*H163,2)</f>
        <v>0</v>
      </c>
      <c r="K163" s="243" t="s">
        <v>194</v>
      </c>
      <c r="L163" s="248"/>
      <c r="M163" s="249" t="s">
        <v>1</v>
      </c>
      <c r="N163" s="250" t="s">
        <v>41</v>
      </c>
      <c r="O163" s="92"/>
      <c r="P163" s="237">
        <f>O163*H163</f>
        <v>0</v>
      </c>
      <c r="Q163" s="237">
        <v>0.00027</v>
      </c>
      <c r="R163" s="237">
        <f>Q163*H163</f>
        <v>0.014580000000000001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195</v>
      </c>
      <c r="AT163" s="239" t="s">
        <v>191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190</v>
      </c>
      <c r="BM163" s="239" t="s">
        <v>2150</v>
      </c>
    </row>
    <row r="164" s="2" customFormat="1" ht="16.5" customHeight="1">
      <c r="A164" s="39"/>
      <c r="B164" s="40"/>
      <c r="C164" s="228" t="s">
        <v>221</v>
      </c>
      <c r="D164" s="228" t="s">
        <v>186</v>
      </c>
      <c r="E164" s="229" t="s">
        <v>1394</v>
      </c>
      <c r="F164" s="230" t="s">
        <v>1395</v>
      </c>
      <c r="G164" s="231" t="s">
        <v>189</v>
      </c>
      <c r="H164" s="232">
        <v>27</v>
      </c>
      <c r="I164" s="233"/>
      <c r="J164" s="234">
        <f>ROUND(I164*H164,2)</f>
        <v>0</v>
      </c>
      <c r="K164" s="230" t="s">
        <v>194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0.00048000000000000001</v>
      </c>
      <c r="R164" s="237">
        <f>Q164*H164</f>
        <v>0.012960000000000001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190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190</v>
      </c>
      <c r="BM164" s="239" t="s">
        <v>2151</v>
      </c>
    </row>
    <row r="165" s="2" customFormat="1" ht="21.75" customHeight="1">
      <c r="A165" s="39"/>
      <c r="B165" s="40"/>
      <c r="C165" s="241" t="s">
        <v>7</v>
      </c>
      <c r="D165" s="241" t="s">
        <v>191</v>
      </c>
      <c r="E165" s="242" t="s">
        <v>1397</v>
      </c>
      <c r="F165" s="243" t="s">
        <v>1398</v>
      </c>
      <c r="G165" s="244" t="s">
        <v>247</v>
      </c>
      <c r="H165" s="245">
        <v>54</v>
      </c>
      <c r="I165" s="246"/>
      <c r="J165" s="247">
        <f>ROUND(I165*H165,2)</f>
        <v>0</v>
      </c>
      <c r="K165" s="243" t="s">
        <v>194</v>
      </c>
      <c r="L165" s="248"/>
      <c r="M165" s="249" t="s">
        <v>1</v>
      </c>
      <c r="N165" s="250" t="s">
        <v>41</v>
      </c>
      <c r="O165" s="92"/>
      <c r="P165" s="237">
        <f>O165*H165</f>
        <v>0</v>
      </c>
      <c r="Q165" s="237">
        <v>6.9999999999999994E-05</v>
      </c>
      <c r="R165" s="237">
        <f>Q165*H165</f>
        <v>0.0037799999999999995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195</v>
      </c>
      <c r="AT165" s="239" t="s">
        <v>191</v>
      </c>
      <c r="AU165" s="239" t="s">
        <v>85</v>
      </c>
      <c r="AY165" s="18" t="s">
        <v>183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190</v>
      </c>
      <c r="BM165" s="239" t="s">
        <v>2152</v>
      </c>
    </row>
    <row r="166" s="2" customFormat="1" ht="16.5" customHeight="1">
      <c r="A166" s="39"/>
      <c r="B166" s="40"/>
      <c r="C166" s="228" t="s">
        <v>225</v>
      </c>
      <c r="D166" s="228" t="s">
        <v>186</v>
      </c>
      <c r="E166" s="229" t="s">
        <v>1400</v>
      </c>
      <c r="F166" s="230" t="s">
        <v>1401</v>
      </c>
      <c r="G166" s="231" t="s">
        <v>189</v>
      </c>
      <c r="H166" s="232">
        <v>12</v>
      </c>
      <c r="I166" s="233"/>
      <c r="J166" s="234">
        <f>ROUND(I166*H166,2)</f>
        <v>0</v>
      </c>
      <c r="K166" s="230" t="s">
        <v>194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0.0022399999999999998</v>
      </c>
      <c r="R166" s="237">
        <f>Q166*H166</f>
        <v>0.026879999999999998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190</v>
      </c>
      <c r="AT166" s="239" t="s">
        <v>186</v>
      </c>
      <c r="AU166" s="239" t="s">
        <v>85</v>
      </c>
      <c r="AY166" s="18" t="s">
        <v>183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190</v>
      </c>
      <c r="BM166" s="239" t="s">
        <v>2153</v>
      </c>
    </row>
    <row r="167" s="2" customFormat="1" ht="21.75" customHeight="1">
      <c r="A167" s="39"/>
      <c r="B167" s="40"/>
      <c r="C167" s="241" t="s">
        <v>270</v>
      </c>
      <c r="D167" s="241" t="s">
        <v>191</v>
      </c>
      <c r="E167" s="242" t="s">
        <v>1391</v>
      </c>
      <c r="F167" s="243" t="s">
        <v>1392</v>
      </c>
      <c r="G167" s="244" t="s">
        <v>247</v>
      </c>
      <c r="H167" s="245">
        <v>24</v>
      </c>
      <c r="I167" s="246"/>
      <c r="J167" s="247">
        <f>ROUND(I167*H167,2)</f>
        <v>0</v>
      </c>
      <c r="K167" s="243" t="s">
        <v>194</v>
      </c>
      <c r="L167" s="248"/>
      <c r="M167" s="249" t="s">
        <v>1</v>
      </c>
      <c r="N167" s="250" t="s">
        <v>41</v>
      </c>
      <c r="O167" s="92"/>
      <c r="P167" s="237">
        <f>O167*H167</f>
        <v>0</v>
      </c>
      <c r="Q167" s="237">
        <v>0.00027</v>
      </c>
      <c r="R167" s="237">
        <f>Q167*H167</f>
        <v>0.0064799999999999996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195</v>
      </c>
      <c r="AT167" s="239" t="s">
        <v>191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190</v>
      </c>
      <c r="BM167" s="239" t="s">
        <v>2154</v>
      </c>
    </row>
    <row r="168" s="2" customFormat="1" ht="16.5" customHeight="1">
      <c r="A168" s="39"/>
      <c r="B168" s="40"/>
      <c r="C168" s="228" t="s">
        <v>228</v>
      </c>
      <c r="D168" s="228" t="s">
        <v>186</v>
      </c>
      <c r="E168" s="229" t="s">
        <v>1404</v>
      </c>
      <c r="F168" s="230" t="s">
        <v>1405</v>
      </c>
      <c r="G168" s="231" t="s">
        <v>247</v>
      </c>
      <c r="H168" s="232">
        <v>15</v>
      </c>
      <c r="I168" s="233"/>
      <c r="J168" s="234">
        <f>ROUND(I168*H168,2)</f>
        <v>0</v>
      </c>
      <c r="K168" s="230" t="s">
        <v>194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190</v>
      </c>
      <c r="AT168" s="239" t="s">
        <v>186</v>
      </c>
      <c r="AU168" s="239" t="s">
        <v>85</v>
      </c>
      <c r="AY168" s="18" t="s">
        <v>183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190</v>
      </c>
      <c r="BM168" s="239" t="s">
        <v>2155</v>
      </c>
    </row>
    <row r="169" s="2" customFormat="1" ht="21.75" customHeight="1">
      <c r="A169" s="39"/>
      <c r="B169" s="40"/>
      <c r="C169" s="228" t="s">
        <v>277</v>
      </c>
      <c r="D169" s="228" t="s">
        <v>186</v>
      </c>
      <c r="E169" s="229" t="s">
        <v>1407</v>
      </c>
      <c r="F169" s="230" t="s">
        <v>1408</v>
      </c>
      <c r="G169" s="231" t="s">
        <v>247</v>
      </c>
      <c r="H169" s="232">
        <v>13</v>
      </c>
      <c r="I169" s="233"/>
      <c r="J169" s="234">
        <f>ROUND(I169*H169,2)</f>
        <v>0</v>
      </c>
      <c r="K169" s="230" t="s">
        <v>194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190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190</v>
      </c>
      <c r="BM169" s="239" t="s">
        <v>2156</v>
      </c>
    </row>
    <row r="170" s="2" customFormat="1" ht="33" customHeight="1">
      <c r="A170" s="39"/>
      <c r="B170" s="40"/>
      <c r="C170" s="228" t="s">
        <v>233</v>
      </c>
      <c r="D170" s="228" t="s">
        <v>186</v>
      </c>
      <c r="E170" s="229" t="s">
        <v>1410</v>
      </c>
      <c r="F170" s="230" t="s">
        <v>1411</v>
      </c>
      <c r="G170" s="231" t="s">
        <v>247</v>
      </c>
      <c r="H170" s="232">
        <v>3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0.00076999999999999996</v>
      </c>
      <c r="R170" s="237">
        <f>Q170*H170</f>
        <v>0.00231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190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190</v>
      </c>
      <c r="BM170" s="239" t="s">
        <v>2157</v>
      </c>
    </row>
    <row r="171" s="2" customFormat="1" ht="21.75" customHeight="1">
      <c r="A171" s="39"/>
      <c r="B171" s="40"/>
      <c r="C171" s="228" t="s">
        <v>284</v>
      </c>
      <c r="D171" s="228" t="s">
        <v>186</v>
      </c>
      <c r="E171" s="229" t="s">
        <v>1413</v>
      </c>
      <c r="F171" s="230" t="s">
        <v>1414</v>
      </c>
      <c r="G171" s="231" t="s">
        <v>189</v>
      </c>
      <c r="H171" s="232">
        <v>66</v>
      </c>
      <c r="I171" s="233"/>
      <c r="J171" s="234">
        <f>ROUND(I171*H171,2)</f>
        <v>0</v>
      </c>
      <c r="K171" s="230" t="s">
        <v>194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190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190</v>
      </c>
      <c r="BM171" s="239" t="s">
        <v>2158</v>
      </c>
    </row>
    <row r="172" s="2" customFormat="1" ht="33" customHeight="1">
      <c r="A172" s="39"/>
      <c r="B172" s="40"/>
      <c r="C172" s="228" t="s">
        <v>239</v>
      </c>
      <c r="D172" s="228" t="s">
        <v>186</v>
      </c>
      <c r="E172" s="229" t="s">
        <v>1416</v>
      </c>
      <c r="F172" s="230" t="s">
        <v>1417</v>
      </c>
      <c r="G172" s="231" t="s">
        <v>350</v>
      </c>
      <c r="H172" s="232">
        <v>0.89500000000000002</v>
      </c>
      <c r="I172" s="233"/>
      <c r="J172" s="234">
        <f>ROUND(I172*H172,2)</f>
        <v>0</v>
      </c>
      <c r="K172" s="230" t="s">
        <v>1080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190</v>
      </c>
      <c r="AT172" s="239" t="s">
        <v>186</v>
      </c>
      <c r="AU172" s="239" t="s">
        <v>85</v>
      </c>
      <c r="AY172" s="18" t="s">
        <v>183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190</v>
      </c>
      <c r="BM172" s="239" t="s">
        <v>2159</v>
      </c>
    </row>
    <row r="173" s="2" customFormat="1" ht="37.8" customHeight="1">
      <c r="A173" s="39"/>
      <c r="B173" s="40"/>
      <c r="C173" s="228" t="s">
        <v>291</v>
      </c>
      <c r="D173" s="228" t="s">
        <v>186</v>
      </c>
      <c r="E173" s="229" t="s">
        <v>1419</v>
      </c>
      <c r="F173" s="230" t="s">
        <v>1420</v>
      </c>
      <c r="G173" s="231" t="s">
        <v>247</v>
      </c>
      <c r="H173" s="232">
        <v>6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0.00051000000000000004</v>
      </c>
      <c r="R173" s="237">
        <f>Q173*H173</f>
        <v>0.0030600000000000002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190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190</v>
      </c>
      <c r="BM173" s="239" t="s">
        <v>2160</v>
      </c>
    </row>
    <row r="174" s="2" customFormat="1" ht="24.15" customHeight="1">
      <c r="A174" s="39"/>
      <c r="B174" s="40"/>
      <c r="C174" s="228" t="s">
        <v>244</v>
      </c>
      <c r="D174" s="228" t="s">
        <v>186</v>
      </c>
      <c r="E174" s="229" t="s">
        <v>2161</v>
      </c>
      <c r="F174" s="230" t="s">
        <v>2162</v>
      </c>
      <c r="G174" s="231" t="s">
        <v>350</v>
      </c>
      <c r="H174" s="232">
        <v>0.13500000000000001</v>
      </c>
      <c r="I174" s="233"/>
      <c r="J174" s="234">
        <f>ROUND(I174*H174,2)</f>
        <v>0</v>
      </c>
      <c r="K174" s="230" t="s">
        <v>194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190</v>
      </c>
      <c r="AT174" s="239" t="s">
        <v>186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190</v>
      </c>
      <c r="BM174" s="239" t="s">
        <v>2163</v>
      </c>
    </row>
    <row r="175" s="2" customFormat="1" ht="24.15" customHeight="1">
      <c r="A175" s="39"/>
      <c r="B175" s="40"/>
      <c r="C175" s="228" t="s">
        <v>298</v>
      </c>
      <c r="D175" s="228" t="s">
        <v>186</v>
      </c>
      <c r="E175" s="229" t="s">
        <v>1422</v>
      </c>
      <c r="F175" s="230" t="s">
        <v>1423</v>
      </c>
      <c r="G175" s="231" t="s">
        <v>350</v>
      </c>
      <c r="H175" s="232">
        <v>0.13500000000000001</v>
      </c>
      <c r="I175" s="233"/>
      <c r="J175" s="234">
        <f>ROUND(I175*H175,2)</f>
        <v>0</v>
      </c>
      <c r="K175" s="230" t="s">
        <v>194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190</v>
      </c>
      <c r="AT175" s="239" t="s">
        <v>186</v>
      </c>
      <c r="AU175" s="239" t="s">
        <v>85</v>
      </c>
      <c r="AY175" s="18" t="s">
        <v>183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190</v>
      </c>
      <c r="BM175" s="239" t="s">
        <v>2164</v>
      </c>
    </row>
    <row r="176" s="12" customFormat="1" ht="22.8" customHeight="1">
      <c r="A176" s="12"/>
      <c r="B176" s="212"/>
      <c r="C176" s="213"/>
      <c r="D176" s="214" t="s">
        <v>75</v>
      </c>
      <c r="E176" s="226" t="s">
        <v>1425</v>
      </c>
      <c r="F176" s="226" t="s">
        <v>1426</v>
      </c>
      <c r="G176" s="213"/>
      <c r="H176" s="213"/>
      <c r="I176" s="216"/>
      <c r="J176" s="227">
        <f>BK176</f>
        <v>0</v>
      </c>
      <c r="K176" s="213"/>
      <c r="L176" s="218"/>
      <c r="M176" s="219"/>
      <c r="N176" s="220"/>
      <c r="O176" s="220"/>
      <c r="P176" s="221">
        <f>SUM(P177:P214)</f>
        <v>0</v>
      </c>
      <c r="Q176" s="220"/>
      <c r="R176" s="221">
        <f>SUM(R177:R214)</f>
        <v>0.4621888999999999</v>
      </c>
      <c r="S176" s="220"/>
      <c r="T176" s="222">
        <f>SUM(T177:T214)</f>
        <v>0.79755999999999982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3" t="s">
        <v>85</v>
      </c>
      <c r="AT176" s="224" t="s">
        <v>75</v>
      </c>
      <c r="AU176" s="224" t="s">
        <v>83</v>
      </c>
      <c r="AY176" s="223" t="s">
        <v>183</v>
      </c>
      <c r="BK176" s="225">
        <f>SUM(BK177:BK214)</f>
        <v>0</v>
      </c>
    </row>
    <row r="177" s="2" customFormat="1" ht="24.15" customHeight="1">
      <c r="A177" s="39"/>
      <c r="B177" s="40"/>
      <c r="C177" s="228" t="s">
        <v>195</v>
      </c>
      <c r="D177" s="228" t="s">
        <v>186</v>
      </c>
      <c r="E177" s="229" t="s">
        <v>1427</v>
      </c>
      <c r="F177" s="230" t="s">
        <v>1428</v>
      </c>
      <c r="G177" s="231" t="s">
        <v>189</v>
      </c>
      <c r="H177" s="232">
        <v>160</v>
      </c>
      <c r="I177" s="233"/>
      <c r="J177" s="234">
        <f>ROUND(I177*H177,2)</f>
        <v>0</v>
      </c>
      <c r="K177" s="230" t="s">
        <v>194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0.0049699999999999996</v>
      </c>
      <c r="T177" s="238">
        <f>S177*H177</f>
        <v>0.79519999999999991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190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190</v>
      </c>
      <c r="BM177" s="239" t="s">
        <v>2165</v>
      </c>
    </row>
    <row r="178" s="2" customFormat="1" ht="16.5" customHeight="1">
      <c r="A178" s="39"/>
      <c r="B178" s="40"/>
      <c r="C178" s="228" t="s">
        <v>305</v>
      </c>
      <c r="D178" s="228" t="s">
        <v>186</v>
      </c>
      <c r="E178" s="229" t="s">
        <v>1430</v>
      </c>
      <c r="F178" s="230" t="s">
        <v>1431</v>
      </c>
      <c r="G178" s="231" t="s">
        <v>247</v>
      </c>
      <c r="H178" s="232">
        <v>5</v>
      </c>
      <c r="I178" s="233"/>
      <c r="J178" s="234">
        <f>ROUND(I178*H178,2)</f>
        <v>0</v>
      </c>
      <c r="K178" s="230" t="s">
        <v>194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0.00010000000000000001</v>
      </c>
      <c r="R178" s="237">
        <f>Q178*H178</f>
        <v>0.00050000000000000001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190</v>
      </c>
      <c r="AT178" s="239" t="s">
        <v>186</v>
      </c>
      <c r="AU178" s="239" t="s">
        <v>85</v>
      </c>
      <c r="AY178" s="18" t="s">
        <v>183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190</v>
      </c>
      <c r="BM178" s="239" t="s">
        <v>2166</v>
      </c>
    </row>
    <row r="179" s="2" customFormat="1" ht="24.15" customHeight="1">
      <c r="A179" s="39"/>
      <c r="B179" s="40"/>
      <c r="C179" s="228" t="s">
        <v>251</v>
      </c>
      <c r="D179" s="228" t="s">
        <v>186</v>
      </c>
      <c r="E179" s="229" t="s">
        <v>1433</v>
      </c>
      <c r="F179" s="230" t="s">
        <v>1434</v>
      </c>
      <c r="G179" s="231" t="s">
        <v>247</v>
      </c>
      <c r="H179" s="232">
        <v>1</v>
      </c>
      <c r="I179" s="233"/>
      <c r="J179" s="234">
        <f>ROUND(I179*H179,2)</f>
        <v>0</v>
      </c>
      <c r="K179" s="230" t="s">
        <v>194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5.0000000000000002E-05</v>
      </c>
      <c r="R179" s="237">
        <f>Q179*H179</f>
        <v>5.0000000000000002E-05</v>
      </c>
      <c r="S179" s="237">
        <v>0.00051999999999999995</v>
      </c>
      <c r="T179" s="238">
        <f>S179*H179</f>
        <v>0.00051999999999999995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190</v>
      </c>
      <c r="AT179" s="239" t="s">
        <v>186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190</v>
      </c>
      <c r="BM179" s="239" t="s">
        <v>2167</v>
      </c>
    </row>
    <row r="180" s="2" customFormat="1" ht="21.75" customHeight="1">
      <c r="A180" s="39"/>
      <c r="B180" s="40"/>
      <c r="C180" s="241" t="s">
        <v>312</v>
      </c>
      <c r="D180" s="241" t="s">
        <v>191</v>
      </c>
      <c r="E180" s="242" t="s">
        <v>1436</v>
      </c>
      <c r="F180" s="243" t="s">
        <v>1437</v>
      </c>
      <c r="G180" s="244" t="s">
        <v>189</v>
      </c>
      <c r="H180" s="245">
        <v>1.03</v>
      </c>
      <c r="I180" s="246"/>
      <c r="J180" s="247">
        <f>ROUND(I180*H180,2)</f>
        <v>0</v>
      </c>
      <c r="K180" s="243" t="s">
        <v>194</v>
      </c>
      <c r="L180" s="248"/>
      <c r="M180" s="249" t="s">
        <v>1</v>
      </c>
      <c r="N180" s="250" t="s">
        <v>41</v>
      </c>
      <c r="O180" s="92"/>
      <c r="P180" s="237">
        <f>O180*H180</f>
        <v>0</v>
      </c>
      <c r="Q180" s="237">
        <v>0.00046999999999999999</v>
      </c>
      <c r="R180" s="237">
        <f>Q180*H180</f>
        <v>0.0004841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195</v>
      </c>
      <c r="AT180" s="239" t="s">
        <v>191</v>
      </c>
      <c r="AU180" s="239" t="s">
        <v>85</v>
      </c>
      <c r="AY180" s="18" t="s">
        <v>183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190</v>
      </c>
      <c r="BM180" s="239" t="s">
        <v>2168</v>
      </c>
    </row>
    <row r="181" s="13" customFormat="1">
      <c r="A181" s="13"/>
      <c r="B181" s="262"/>
      <c r="C181" s="263"/>
      <c r="D181" s="257" t="s">
        <v>906</v>
      </c>
      <c r="E181" s="263"/>
      <c r="F181" s="265" t="s">
        <v>1439</v>
      </c>
      <c r="G181" s="263"/>
      <c r="H181" s="266">
        <v>1.03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2" t="s">
        <v>906</v>
      </c>
      <c r="AU181" s="272" t="s">
        <v>85</v>
      </c>
      <c r="AV181" s="13" t="s">
        <v>85</v>
      </c>
      <c r="AW181" s="13" t="s">
        <v>4</v>
      </c>
      <c r="AX181" s="13" t="s">
        <v>83</v>
      </c>
      <c r="AY181" s="272" t="s">
        <v>183</v>
      </c>
    </row>
    <row r="182" s="2" customFormat="1" ht="24.15" customHeight="1">
      <c r="A182" s="39"/>
      <c r="B182" s="40"/>
      <c r="C182" s="228" t="s">
        <v>254</v>
      </c>
      <c r="D182" s="228" t="s">
        <v>186</v>
      </c>
      <c r="E182" s="229" t="s">
        <v>1440</v>
      </c>
      <c r="F182" s="230" t="s">
        <v>1441</v>
      </c>
      <c r="G182" s="231" t="s">
        <v>247</v>
      </c>
      <c r="H182" s="232">
        <v>2</v>
      </c>
      <c r="I182" s="233"/>
      <c r="J182" s="234">
        <f>ROUND(I182*H182,2)</f>
        <v>0</v>
      </c>
      <c r="K182" s="230" t="s">
        <v>194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6.0000000000000002E-05</v>
      </c>
      <c r="R182" s="237">
        <f>Q182*H182</f>
        <v>0.00012</v>
      </c>
      <c r="S182" s="237">
        <v>0.00092000000000000003</v>
      </c>
      <c r="T182" s="238">
        <f>S182*H182</f>
        <v>0.0018400000000000001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190</v>
      </c>
      <c r="AT182" s="239" t="s">
        <v>186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190</v>
      </c>
      <c r="BM182" s="239" t="s">
        <v>2169</v>
      </c>
    </row>
    <row r="183" s="2" customFormat="1" ht="21.75" customHeight="1">
      <c r="A183" s="39"/>
      <c r="B183" s="40"/>
      <c r="C183" s="241" t="s">
        <v>319</v>
      </c>
      <c r="D183" s="241" t="s">
        <v>191</v>
      </c>
      <c r="E183" s="242" t="s">
        <v>1443</v>
      </c>
      <c r="F183" s="243" t="s">
        <v>1444</v>
      </c>
      <c r="G183" s="244" t="s">
        <v>189</v>
      </c>
      <c r="H183" s="245">
        <v>2.0600000000000001</v>
      </c>
      <c r="I183" s="246"/>
      <c r="J183" s="247">
        <f>ROUND(I183*H183,2)</f>
        <v>0</v>
      </c>
      <c r="K183" s="243" t="s">
        <v>194</v>
      </c>
      <c r="L183" s="248"/>
      <c r="M183" s="249" t="s">
        <v>1</v>
      </c>
      <c r="N183" s="250" t="s">
        <v>41</v>
      </c>
      <c r="O183" s="92"/>
      <c r="P183" s="237">
        <f>O183*H183</f>
        <v>0</v>
      </c>
      <c r="Q183" s="237">
        <v>0.00085999999999999998</v>
      </c>
      <c r="R183" s="237">
        <f>Q183*H183</f>
        <v>0.0017715999999999999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195</v>
      </c>
      <c r="AT183" s="239" t="s">
        <v>191</v>
      </c>
      <c r="AU183" s="239" t="s">
        <v>85</v>
      </c>
      <c r="AY183" s="18" t="s">
        <v>183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190</v>
      </c>
      <c r="BM183" s="239" t="s">
        <v>2170</v>
      </c>
    </row>
    <row r="184" s="13" customFormat="1">
      <c r="A184" s="13"/>
      <c r="B184" s="262"/>
      <c r="C184" s="263"/>
      <c r="D184" s="257" t="s">
        <v>906</v>
      </c>
      <c r="E184" s="263"/>
      <c r="F184" s="265" t="s">
        <v>1446</v>
      </c>
      <c r="G184" s="263"/>
      <c r="H184" s="266">
        <v>2.0600000000000001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2" t="s">
        <v>906</v>
      </c>
      <c r="AU184" s="272" t="s">
        <v>85</v>
      </c>
      <c r="AV184" s="13" t="s">
        <v>85</v>
      </c>
      <c r="AW184" s="13" t="s">
        <v>4</v>
      </c>
      <c r="AX184" s="13" t="s">
        <v>83</v>
      </c>
      <c r="AY184" s="272" t="s">
        <v>183</v>
      </c>
    </row>
    <row r="185" s="2" customFormat="1" ht="24.15" customHeight="1">
      <c r="A185" s="39"/>
      <c r="B185" s="40"/>
      <c r="C185" s="228" t="s">
        <v>258</v>
      </c>
      <c r="D185" s="228" t="s">
        <v>186</v>
      </c>
      <c r="E185" s="229" t="s">
        <v>1447</v>
      </c>
      <c r="F185" s="230" t="s">
        <v>1448</v>
      </c>
      <c r="G185" s="231" t="s">
        <v>189</v>
      </c>
      <c r="H185" s="232">
        <v>77</v>
      </c>
      <c r="I185" s="233"/>
      <c r="J185" s="234">
        <f>ROUND(I185*H185,2)</f>
        <v>0</v>
      </c>
      <c r="K185" s="230" t="s">
        <v>194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0.00084000000000000003</v>
      </c>
      <c r="R185" s="237">
        <f>Q185*H185</f>
        <v>0.064680000000000001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190</v>
      </c>
      <c r="AT185" s="239" t="s">
        <v>186</v>
      </c>
      <c r="AU185" s="239" t="s">
        <v>85</v>
      </c>
      <c r="AY185" s="18" t="s">
        <v>183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190</v>
      </c>
      <c r="BM185" s="239" t="s">
        <v>2171</v>
      </c>
    </row>
    <row r="186" s="2" customFormat="1" ht="16.5" customHeight="1">
      <c r="A186" s="39"/>
      <c r="B186" s="40"/>
      <c r="C186" s="241" t="s">
        <v>326</v>
      </c>
      <c r="D186" s="241" t="s">
        <v>191</v>
      </c>
      <c r="E186" s="242" t="s">
        <v>1450</v>
      </c>
      <c r="F186" s="243" t="s">
        <v>1451</v>
      </c>
      <c r="G186" s="244" t="s">
        <v>247</v>
      </c>
      <c r="H186" s="245">
        <v>154</v>
      </c>
      <c r="I186" s="246"/>
      <c r="J186" s="247">
        <f>ROUND(I186*H186,2)</f>
        <v>0</v>
      </c>
      <c r="K186" s="243" t="s">
        <v>194</v>
      </c>
      <c r="L186" s="248"/>
      <c r="M186" s="249" t="s">
        <v>1</v>
      </c>
      <c r="N186" s="250" t="s">
        <v>41</v>
      </c>
      <c r="O186" s="92"/>
      <c r="P186" s="237">
        <f>O186*H186</f>
        <v>0</v>
      </c>
      <c r="Q186" s="237">
        <v>0.00068000000000000005</v>
      </c>
      <c r="R186" s="237">
        <f>Q186*H186</f>
        <v>0.10472000000000001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195</v>
      </c>
      <c r="AT186" s="239" t="s">
        <v>191</v>
      </c>
      <c r="AU186" s="239" t="s">
        <v>85</v>
      </c>
      <c r="AY186" s="18" t="s">
        <v>183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190</v>
      </c>
      <c r="BM186" s="239" t="s">
        <v>2172</v>
      </c>
    </row>
    <row r="187" s="2" customFormat="1" ht="24.15" customHeight="1">
      <c r="A187" s="39"/>
      <c r="B187" s="40"/>
      <c r="C187" s="228" t="s">
        <v>261</v>
      </c>
      <c r="D187" s="228" t="s">
        <v>186</v>
      </c>
      <c r="E187" s="229" t="s">
        <v>1453</v>
      </c>
      <c r="F187" s="230" t="s">
        <v>1454</v>
      </c>
      <c r="G187" s="231" t="s">
        <v>189</v>
      </c>
      <c r="H187" s="232">
        <v>11</v>
      </c>
      <c r="I187" s="233"/>
      <c r="J187" s="234">
        <f>ROUND(I187*H187,2)</f>
        <v>0</v>
      </c>
      <c r="K187" s="230" t="s">
        <v>194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0.00116</v>
      </c>
      <c r="R187" s="237">
        <f>Q187*H187</f>
        <v>0.012760000000000001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190</v>
      </c>
      <c r="AT187" s="239" t="s">
        <v>186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190</v>
      </c>
      <c r="BM187" s="239" t="s">
        <v>2173</v>
      </c>
    </row>
    <row r="188" s="2" customFormat="1" ht="16.5" customHeight="1">
      <c r="A188" s="39"/>
      <c r="B188" s="40"/>
      <c r="C188" s="241" t="s">
        <v>333</v>
      </c>
      <c r="D188" s="241" t="s">
        <v>191</v>
      </c>
      <c r="E188" s="242" t="s">
        <v>1456</v>
      </c>
      <c r="F188" s="243" t="s">
        <v>1457</v>
      </c>
      <c r="G188" s="244" t="s">
        <v>247</v>
      </c>
      <c r="H188" s="245">
        <v>10</v>
      </c>
      <c r="I188" s="246"/>
      <c r="J188" s="247">
        <f>ROUND(I188*H188,2)</f>
        <v>0</v>
      </c>
      <c r="K188" s="243" t="s">
        <v>194</v>
      </c>
      <c r="L188" s="248"/>
      <c r="M188" s="249" t="s">
        <v>1</v>
      </c>
      <c r="N188" s="250" t="s">
        <v>41</v>
      </c>
      <c r="O188" s="92"/>
      <c r="P188" s="237">
        <f>O188*H188</f>
        <v>0</v>
      </c>
      <c r="Q188" s="237">
        <v>6.9999999999999994E-05</v>
      </c>
      <c r="R188" s="237">
        <f>Q188*H188</f>
        <v>0.00069999999999999988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195</v>
      </c>
      <c r="AT188" s="239" t="s">
        <v>191</v>
      </c>
      <c r="AU188" s="239" t="s">
        <v>85</v>
      </c>
      <c r="AY188" s="18" t="s">
        <v>183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190</v>
      </c>
      <c r="BM188" s="239" t="s">
        <v>2174</v>
      </c>
    </row>
    <row r="189" s="2" customFormat="1" ht="16.5" customHeight="1">
      <c r="A189" s="39"/>
      <c r="B189" s="40"/>
      <c r="C189" s="241" t="s">
        <v>266</v>
      </c>
      <c r="D189" s="241" t="s">
        <v>191</v>
      </c>
      <c r="E189" s="242" t="s">
        <v>1459</v>
      </c>
      <c r="F189" s="243" t="s">
        <v>1460</v>
      </c>
      <c r="G189" s="244" t="s">
        <v>247</v>
      </c>
      <c r="H189" s="245">
        <v>12</v>
      </c>
      <c r="I189" s="246"/>
      <c r="J189" s="247">
        <f>ROUND(I189*H189,2)</f>
        <v>0</v>
      </c>
      <c r="K189" s="243" t="s">
        <v>194</v>
      </c>
      <c r="L189" s="248"/>
      <c r="M189" s="249" t="s">
        <v>1</v>
      </c>
      <c r="N189" s="250" t="s">
        <v>41</v>
      </c>
      <c r="O189" s="92"/>
      <c r="P189" s="237">
        <f>O189*H189</f>
        <v>0</v>
      </c>
      <c r="Q189" s="237">
        <v>9.0000000000000006E-05</v>
      </c>
      <c r="R189" s="237">
        <f>Q189*H189</f>
        <v>0.00108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195</v>
      </c>
      <c r="AT189" s="239" t="s">
        <v>191</v>
      </c>
      <c r="AU189" s="239" t="s">
        <v>85</v>
      </c>
      <c r="AY189" s="18" t="s">
        <v>183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190</v>
      </c>
      <c r="BM189" s="239" t="s">
        <v>2175</v>
      </c>
    </row>
    <row r="190" s="2" customFormat="1" ht="24.15" customHeight="1">
      <c r="A190" s="39"/>
      <c r="B190" s="40"/>
      <c r="C190" s="228" t="s">
        <v>340</v>
      </c>
      <c r="D190" s="228" t="s">
        <v>186</v>
      </c>
      <c r="E190" s="229" t="s">
        <v>1462</v>
      </c>
      <c r="F190" s="230" t="s">
        <v>1463</v>
      </c>
      <c r="G190" s="231" t="s">
        <v>189</v>
      </c>
      <c r="H190" s="232">
        <v>38</v>
      </c>
      <c r="I190" s="233"/>
      <c r="J190" s="234">
        <f>ROUND(I190*H190,2)</f>
        <v>0</v>
      </c>
      <c r="K190" s="230" t="s">
        <v>194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0.0014400000000000001</v>
      </c>
      <c r="R190" s="237">
        <f>Q190*H190</f>
        <v>0.054720000000000005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190</v>
      </c>
      <c r="AT190" s="239" t="s">
        <v>186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190</v>
      </c>
      <c r="BM190" s="239" t="s">
        <v>2176</v>
      </c>
    </row>
    <row r="191" s="2" customFormat="1" ht="16.5" customHeight="1">
      <c r="A191" s="39"/>
      <c r="B191" s="40"/>
      <c r="C191" s="241" t="s">
        <v>269</v>
      </c>
      <c r="D191" s="241" t="s">
        <v>191</v>
      </c>
      <c r="E191" s="242" t="s">
        <v>1465</v>
      </c>
      <c r="F191" s="243" t="s">
        <v>1466</v>
      </c>
      <c r="G191" s="244" t="s">
        <v>247</v>
      </c>
      <c r="H191" s="245">
        <v>34</v>
      </c>
      <c r="I191" s="246"/>
      <c r="J191" s="247">
        <f>ROUND(I191*H191,2)</f>
        <v>0</v>
      </c>
      <c r="K191" s="243" t="s">
        <v>194</v>
      </c>
      <c r="L191" s="248"/>
      <c r="M191" s="249" t="s">
        <v>1</v>
      </c>
      <c r="N191" s="250" t="s">
        <v>41</v>
      </c>
      <c r="O191" s="92"/>
      <c r="P191" s="237">
        <f>O191*H191</f>
        <v>0</v>
      </c>
      <c r="Q191" s="237">
        <v>0.00010000000000000001</v>
      </c>
      <c r="R191" s="237">
        <f>Q191*H191</f>
        <v>0.0034000000000000002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195</v>
      </c>
      <c r="AT191" s="239" t="s">
        <v>191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190</v>
      </c>
      <c r="BM191" s="239" t="s">
        <v>2177</v>
      </c>
    </row>
    <row r="192" s="2" customFormat="1" ht="16.5" customHeight="1">
      <c r="A192" s="39"/>
      <c r="B192" s="40"/>
      <c r="C192" s="241" t="s">
        <v>347</v>
      </c>
      <c r="D192" s="241" t="s">
        <v>191</v>
      </c>
      <c r="E192" s="242" t="s">
        <v>1468</v>
      </c>
      <c r="F192" s="243" t="s">
        <v>1469</v>
      </c>
      <c r="G192" s="244" t="s">
        <v>247</v>
      </c>
      <c r="H192" s="245">
        <v>42</v>
      </c>
      <c r="I192" s="246"/>
      <c r="J192" s="247">
        <f>ROUND(I192*H192,2)</f>
        <v>0</v>
      </c>
      <c r="K192" s="243" t="s">
        <v>194</v>
      </c>
      <c r="L192" s="248"/>
      <c r="M192" s="249" t="s">
        <v>1</v>
      </c>
      <c r="N192" s="250" t="s">
        <v>41</v>
      </c>
      <c r="O192" s="92"/>
      <c r="P192" s="237">
        <f>O192*H192</f>
        <v>0</v>
      </c>
      <c r="Q192" s="237">
        <v>0.00017000000000000001</v>
      </c>
      <c r="R192" s="237">
        <f>Q192*H192</f>
        <v>0.0071400000000000005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195</v>
      </c>
      <c r="AT192" s="239" t="s">
        <v>191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190</v>
      </c>
      <c r="BM192" s="239" t="s">
        <v>2178</v>
      </c>
    </row>
    <row r="193" s="2" customFormat="1" ht="24.15" customHeight="1">
      <c r="A193" s="39"/>
      <c r="B193" s="40"/>
      <c r="C193" s="228" t="s">
        <v>273</v>
      </c>
      <c r="D193" s="228" t="s">
        <v>186</v>
      </c>
      <c r="E193" s="229" t="s">
        <v>1471</v>
      </c>
      <c r="F193" s="230" t="s">
        <v>1472</v>
      </c>
      <c r="G193" s="231" t="s">
        <v>189</v>
      </c>
      <c r="H193" s="232">
        <v>34</v>
      </c>
      <c r="I193" s="233"/>
      <c r="J193" s="234">
        <f>ROUND(I193*H193,2)</f>
        <v>0</v>
      </c>
      <c r="K193" s="230" t="s">
        <v>194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0.00281</v>
      </c>
      <c r="R193" s="237">
        <f>Q193*H193</f>
        <v>0.09554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190</v>
      </c>
      <c r="AT193" s="239" t="s">
        <v>186</v>
      </c>
      <c r="AU193" s="239" t="s">
        <v>85</v>
      </c>
      <c r="AY193" s="18" t="s">
        <v>183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190</v>
      </c>
      <c r="BM193" s="239" t="s">
        <v>2179</v>
      </c>
    </row>
    <row r="194" s="2" customFormat="1" ht="16.5" customHeight="1">
      <c r="A194" s="39"/>
      <c r="B194" s="40"/>
      <c r="C194" s="241" t="s">
        <v>357</v>
      </c>
      <c r="D194" s="241" t="s">
        <v>191</v>
      </c>
      <c r="E194" s="242" t="s">
        <v>1474</v>
      </c>
      <c r="F194" s="243" t="s">
        <v>1475</v>
      </c>
      <c r="G194" s="244" t="s">
        <v>247</v>
      </c>
      <c r="H194" s="245">
        <v>34</v>
      </c>
      <c r="I194" s="246"/>
      <c r="J194" s="247">
        <f>ROUND(I194*H194,2)</f>
        <v>0</v>
      </c>
      <c r="K194" s="243" t="s">
        <v>194</v>
      </c>
      <c r="L194" s="248"/>
      <c r="M194" s="249" t="s">
        <v>1</v>
      </c>
      <c r="N194" s="250" t="s">
        <v>41</v>
      </c>
      <c r="O194" s="92"/>
      <c r="P194" s="237">
        <f>O194*H194</f>
        <v>0</v>
      </c>
      <c r="Q194" s="237">
        <v>0.00010000000000000001</v>
      </c>
      <c r="R194" s="237">
        <f>Q194*H194</f>
        <v>0.0034000000000000002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195</v>
      </c>
      <c r="AT194" s="239" t="s">
        <v>191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190</v>
      </c>
      <c r="BM194" s="239" t="s">
        <v>2180</v>
      </c>
    </row>
    <row r="195" s="2" customFormat="1" ht="16.5" customHeight="1">
      <c r="A195" s="39"/>
      <c r="B195" s="40"/>
      <c r="C195" s="241" t="s">
        <v>276</v>
      </c>
      <c r="D195" s="241" t="s">
        <v>191</v>
      </c>
      <c r="E195" s="242" t="s">
        <v>1477</v>
      </c>
      <c r="F195" s="243" t="s">
        <v>1478</v>
      </c>
      <c r="G195" s="244" t="s">
        <v>247</v>
      </c>
      <c r="H195" s="245">
        <v>34</v>
      </c>
      <c r="I195" s="246"/>
      <c r="J195" s="247">
        <f>ROUND(I195*H195,2)</f>
        <v>0</v>
      </c>
      <c r="K195" s="243" t="s">
        <v>194</v>
      </c>
      <c r="L195" s="248"/>
      <c r="M195" s="249" t="s">
        <v>1</v>
      </c>
      <c r="N195" s="250" t="s">
        <v>41</v>
      </c>
      <c r="O195" s="92"/>
      <c r="P195" s="237">
        <f>O195*H195</f>
        <v>0</v>
      </c>
      <c r="Q195" s="237">
        <v>0.00021000000000000001</v>
      </c>
      <c r="R195" s="237">
        <f>Q195*H195</f>
        <v>0.0071400000000000005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195</v>
      </c>
      <c r="AT195" s="239" t="s">
        <v>191</v>
      </c>
      <c r="AU195" s="239" t="s">
        <v>85</v>
      </c>
      <c r="AY195" s="18" t="s">
        <v>183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190</v>
      </c>
      <c r="BM195" s="239" t="s">
        <v>2181</v>
      </c>
    </row>
    <row r="196" s="2" customFormat="1" ht="37.8" customHeight="1">
      <c r="A196" s="39"/>
      <c r="B196" s="40"/>
      <c r="C196" s="228" t="s">
        <v>525</v>
      </c>
      <c r="D196" s="228" t="s">
        <v>186</v>
      </c>
      <c r="E196" s="229" t="s">
        <v>1480</v>
      </c>
      <c r="F196" s="230" t="s">
        <v>1481</v>
      </c>
      <c r="G196" s="231" t="s">
        <v>189</v>
      </c>
      <c r="H196" s="232">
        <v>77</v>
      </c>
      <c r="I196" s="233"/>
      <c r="J196" s="234">
        <f>ROUND(I196*H196,2)</f>
        <v>0</v>
      </c>
      <c r="K196" s="230" t="s">
        <v>1482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0.00034000000000000002</v>
      </c>
      <c r="R196" s="237">
        <f>Q196*H196</f>
        <v>0.026180000000000002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190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190</v>
      </c>
      <c r="BM196" s="239" t="s">
        <v>2182</v>
      </c>
    </row>
    <row r="197" s="2" customFormat="1" ht="37.8" customHeight="1">
      <c r="A197" s="39"/>
      <c r="B197" s="40"/>
      <c r="C197" s="228" t="s">
        <v>354</v>
      </c>
      <c r="D197" s="228" t="s">
        <v>186</v>
      </c>
      <c r="E197" s="229" t="s">
        <v>1484</v>
      </c>
      <c r="F197" s="230" t="s">
        <v>1485</v>
      </c>
      <c r="G197" s="231" t="s">
        <v>189</v>
      </c>
      <c r="H197" s="232">
        <v>39</v>
      </c>
      <c r="I197" s="233"/>
      <c r="J197" s="234">
        <f>ROUND(I197*H197,2)</f>
        <v>0</v>
      </c>
      <c r="K197" s="230" t="s">
        <v>1482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0.00010000000000000001</v>
      </c>
      <c r="R197" s="237">
        <f>Q197*H197</f>
        <v>0.0039000000000000003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190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190</v>
      </c>
      <c r="BM197" s="239" t="s">
        <v>2183</v>
      </c>
    </row>
    <row r="198" s="2" customFormat="1" ht="37.8" customHeight="1">
      <c r="A198" s="39"/>
      <c r="B198" s="40"/>
      <c r="C198" s="228" t="s">
        <v>532</v>
      </c>
      <c r="D198" s="228" t="s">
        <v>186</v>
      </c>
      <c r="E198" s="229" t="s">
        <v>1487</v>
      </c>
      <c r="F198" s="230" t="s">
        <v>1488</v>
      </c>
      <c r="G198" s="231" t="s">
        <v>189</v>
      </c>
      <c r="H198" s="232">
        <v>6</v>
      </c>
      <c r="I198" s="233"/>
      <c r="J198" s="234">
        <f>ROUND(I198*H198,2)</f>
        <v>0</v>
      </c>
      <c r="K198" s="230" t="s">
        <v>1482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0.00016000000000000001</v>
      </c>
      <c r="R198" s="237">
        <f>Q198*H198</f>
        <v>0.00096000000000000013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190</v>
      </c>
      <c r="AT198" s="239" t="s">
        <v>186</v>
      </c>
      <c r="AU198" s="239" t="s">
        <v>85</v>
      </c>
      <c r="AY198" s="18" t="s">
        <v>183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190</v>
      </c>
      <c r="BM198" s="239" t="s">
        <v>2184</v>
      </c>
    </row>
    <row r="199" s="2" customFormat="1" ht="37.8" customHeight="1">
      <c r="A199" s="39"/>
      <c r="B199" s="40"/>
      <c r="C199" s="228" t="s">
        <v>360</v>
      </c>
      <c r="D199" s="228" t="s">
        <v>186</v>
      </c>
      <c r="E199" s="229" t="s">
        <v>1490</v>
      </c>
      <c r="F199" s="230" t="s">
        <v>1491</v>
      </c>
      <c r="G199" s="231" t="s">
        <v>189</v>
      </c>
      <c r="H199" s="232">
        <v>21</v>
      </c>
      <c r="I199" s="233"/>
      <c r="J199" s="234">
        <f>ROUND(I199*H199,2)</f>
        <v>0</v>
      </c>
      <c r="K199" s="230" t="s">
        <v>1482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0.00024000000000000001</v>
      </c>
      <c r="R199" s="237">
        <f>Q199*H199</f>
        <v>0.0050400000000000002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190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190</v>
      </c>
      <c r="BM199" s="239" t="s">
        <v>2185</v>
      </c>
    </row>
    <row r="200" s="2" customFormat="1" ht="33" customHeight="1">
      <c r="A200" s="39"/>
      <c r="B200" s="40"/>
      <c r="C200" s="228" t="s">
        <v>540</v>
      </c>
      <c r="D200" s="228" t="s">
        <v>186</v>
      </c>
      <c r="E200" s="229" t="s">
        <v>1493</v>
      </c>
      <c r="F200" s="230" t="s">
        <v>1494</v>
      </c>
      <c r="G200" s="231" t="s">
        <v>189</v>
      </c>
      <c r="H200" s="232">
        <v>17</v>
      </c>
      <c r="I200" s="233"/>
      <c r="J200" s="234">
        <f>ROUND(I200*H200,2)</f>
        <v>0</v>
      </c>
      <c r="K200" s="230" t="s">
        <v>1482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190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190</v>
      </c>
      <c r="BM200" s="239" t="s">
        <v>2186</v>
      </c>
    </row>
    <row r="201" s="2" customFormat="1" ht="24.15" customHeight="1">
      <c r="A201" s="39"/>
      <c r="B201" s="40"/>
      <c r="C201" s="241" t="s">
        <v>363</v>
      </c>
      <c r="D201" s="241" t="s">
        <v>191</v>
      </c>
      <c r="E201" s="242" t="s">
        <v>1496</v>
      </c>
      <c r="F201" s="243" t="s">
        <v>1497</v>
      </c>
      <c r="G201" s="244" t="s">
        <v>189</v>
      </c>
      <c r="H201" s="245">
        <v>17.34</v>
      </c>
      <c r="I201" s="246"/>
      <c r="J201" s="247">
        <f>ROUND(I201*H201,2)</f>
        <v>0</v>
      </c>
      <c r="K201" s="243" t="s">
        <v>1482</v>
      </c>
      <c r="L201" s="248"/>
      <c r="M201" s="249" t="s">
        <v>1</v>
      </c>
      <c r="N201" s="250" t="s">
        <v>41</v>
      </c>
      <c r="O201" s="92"/>
      <c r="P201" s="237">
        <f>O201*H201</f>
        <v>0</v>
      </c>
      <c r="Q201" s="237">
        <v>0.00048000000000000001</v>
      </c>
      <c r="R201" s="237">
        <f>Q201*H201</f>
        <v>0.0083231999999999993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195</v>
      </c>
      <c r="AT201" s="239" t="s">
        <v>191</v>
      </c>
      <c r="AU201" s="239" t="s">
        <v>85</v>
      </c>
      <c r="AY201" s="18" t="s">
        <v>183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190</v>
      </c>
      <c r="BM201" s="239" t="s">
        <v>2187</v>
      </c>
    </row>
    <row r="202" s="13" customFormat="1">
      <c r="A202" s="13"/>
      <c r="B202" s="262"/>
      <c r="C202" s="263"/>
      <c r="D202" s="257" t="s">
        <v>906</v>
      </c>
      <c r="E202" s="263"/>
      <c r="F202" s="265" t="s">
        <v>1499</v>
      </c>
      <c r="G202" s="263"/>
      <c r="H202" s="266">
        <v>17.34</v>
      </c>
      <c r="I202" s="267"/>
      <c r="J202" s="263"/>
      <c r="K202" s="263"/>
      <c r="L202" s="268"/>
      <c r="M202" s="269"/>
      <c r="N202" s="270"/>
      <c r="O202" s="270"/>
      <c r="P202" s="270"/>
      <c r="Q202" s="270"/>
      <c r="R202" s="270"/>
      <c r="S202" s="270"/>
      <c r="T202" s="27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2" t="s">
        <v>906</v>
      </c>
      <c r="AU202" s="272" t="s">
        <v>85</v>
      </c>
      <c r="AV202" s="13" t="s">
        <v>85</v>
      </c>
      <c r="AW202" s="13" t="s">
        <v>4</v>
      </c>
      <c r="AX202" s="13" t="s">
        <v>83</v>
      </c>
      <c r="AY202" s="272" t="s">
        <v>183</v>
      </c>
    </row>
    <row r="203" s="2" customFormat="1" ht="16.5" customHeight="1">
      <c r="A203" s="39"/>
      <c r="B203" s="40"/>
      <c r="C203" s="228" t="s">
        <v>364</v>
      </c>
      <c r="D203" s="228" t="s">
        <v>186</v>
      </c>
      <c r="E203" s="229" t="s">
        <v>1500</v>
      </c>
      <c r="F203" s="230" t="s">
        <v>1501</v>
      </c>
      <c r="G203" s="231" t="s">
        <v>247</v>
      </c>
      <c r="H203" s="232">
        <v>50</v>
      </c>
      <c r="I203" s="233"/>
      <c r="J203" s="234">
        <f>ROUND(I203*H203,2)</f>
        <v>0</v>
      </c>
      <c r="K203" s="230" t="s">
        <v>194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190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190</v>
      </c>
      <c r="BM203" s="239" t="s">
        <v>2188</v>
      </c>
    </row>
    <row r="204" s="2" customFormat="1" ht="21.75" customHeight="1">
      <c r="A204" s="39"/>
      <c r="B204" s="40"/>
      <c r="C204" s="228" t="s">
        <v>280</v>
      </c>
      <c r="D204" s="228" t="s">
        <v>186</v>
      </c>
      <c r="E204" s="229" t="s">
        <v>1503</v>
      </c>
      <c r="F204" s="230" t="s">
        <v>1504</v>
      </c>
      <c r="G204" s="231" t="s">
        <v>247</v>
      </c>
      <c r="H204" s="232">
        <v>1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0.00021000000000000001</v>
      </c>
      <c r="R204" s="237">
        <f>Q204*H204</f>
        <v>0.00021000000000000001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2189</v>
      </c>
    </row>
    <row r="205" s="2" customFormat="1" ht="21.75" customHeight="1">
      <c r="A205" s="39"/>
      <c r="B205" s="40"/>
      <c r="C205" s="228" t="s">
        <v>371</v>
      </c>
      <c r="D205" s="228" t="s">
        <v>186</v>
      </c>
      <c r="E205" s="229" t="s">
        <v>1506</v>
      </c>
      <c r="F205" s="230" t="s">
        <v>1507</v>
      </c>
      <c r="G205" s="231" t="s">
        <v>247</v>
      </c>
      <c r="H205" s="232">
        <v>6</v>
      </c>
      <c r="I205" s="233"/>
      <c r="J205" s="234">
        <f>ROUND(I205*H205,2)</f>
        <v>0</v>
      </c>
      <c r="K205" s="230" t="s">
        <v>194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0.00050000000000000001</v>
      </c>
      <c r="R205" s="237">
        <f>Q205*H205</f>
        <v>0.0030000000000000001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190</v>
      </c>
      <c r="AT205" s="239" t="s">
        <v>186</v>
      </c>
      <c r="AU205" s="239" t="s">
        <v>85</v>
      </c>
      <c r="AY205" s="18" t="s">
        <v>183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190</v>
      </c>
      <c r="BM205" s="239" t="s">
        <v>2190</v>
      </c>
    </row>
    <row r="206" s="2" customFormat="1" ht="21.75" customHeight="1">
      <c r="A206" s="39"/>
      <c r="B206" s="40"/>
      <c r="C206" s="228" t="s">
        <v>283</v>
      </c>
      <c r="D206" s="228" t="s">
        <v>186</v>
      </c>
      <c r="E206" s="229" t="s">
        <v>1509</v>
      </c>
      <c r="F206" s="230" t="s">
        <v>1510</v>
      </c>
      <c r="G206" s="231" t="s">
        <v>247</v>
      </c>
      <c r="H206" s="232">
        <v>32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0.00069999999999999999</v>
      </c>
      <c r="R206" s="237">
        <f>Q206*H206</f>
        <v>0.0224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2191</v>
      </c>
    </row>
    <row r="207" s="2" customFormat="1" ht="21.75" customHeight="1">
      <c r="A207" s="39"/>
      <c r="B207" s="40"/>
      <c r="C207" s="228" t="s">
        <v>378</v>
      </c>
      <c r="D207" s="228" t="s">
        <v>186</v>
      </c>
      <c r="E207" s="229" t="s">
        <v>1512</v>
      </c>
      <c r="F207" s="230" t="s">
        <v>1513</v>
      </c>
      <c r="G207" s="231" t="s">
        <v>247</v>
      </c>
      <c r="H207" s="232">
        <v>1</v>
      </c>
      <c r="I207" s="233"/>
      <c r="J207" s="234">
        <f>ROUND(I207*H207,2)</f>
        <v>0</v>
      </c>
      <c r="K207" s="230" t="s">
        <v>194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2.0000000000000002E-05</v>
      </c>
      <c r="R207" s="237">
        <f>Q207*H207</f>
        <v>2.0000000000000002E-05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190</v>
      </c>
      <c r="AT207" s="239" t="s">
        <v>186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190</v>
      </c>
      <c r="BM207" s="239" t="s">
        <v>2192</v>
      </c>
    </row>
    <row r="208" s="2" customFormat="1" ht="24.15" customHeight="1">
      <c r="A208" s="39"/>
      <c r="B208" s="40"/>
      <c r="C208" s="241" t="s">
        <v>287</v>
      </c>
      <c r="D208" s="241" t="s">
        <v>191</v>
      </c>
      <c r="E208" s="242" t="s">
        <v>1515</v>
      </c>
      <c r="F208" s="243" t="s">
        <v>1516</v>
      </c>
      <c r="G208" s="244" t="s">
        <v>247</v>
      </c>
      <c r="H208" s="245">
        <v>1</v>
      </c>
      <c r="I208" s="246"/>
      <c r="J208" s="247">
        <f>ROUND(I208*H208,2)</f>
        <v>0</v>
      </c>
      <c r="K208" s="243" t="s">
        <v>1</v>
      </c>
      <c r="L208" s="248"/>
      <c r="M208" s="249" t="s">
        <v>1</v>
      </c>
      <c r="N208" s="250" t="s">
        <v>41</v>
      </c>
      <c r="O208" s="92"/>
      <c r="P208" s="237">
        <f>O208*H208</f>
        <v>0</v>
      </c>
      <c r="Q208" s="237">
        <v>0.00051999999999999995</v>
      </c>
      <c r="R208" s="237">
        <f>Q208*H208</f>
        <v>0.00051999999999999995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195</v>
      </c>
      <c r="AT208" s="239" t="s">
        <v>191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2193</v>
      </c>
    </row>
    <row r="209" s="2" customFormat="1" ht="24.15" customHeight="1">
      <c r="A209" s="39"/>
      <c r="B209" s="40"/>
      <c r="C209" s="228" t="s">
        <v>385</v>
      </c>
      <c r="D209" s="228" t="s">
        <v>186</v>
      </c>
      <c r="E209" s="229" t="s">
        <v>1518</v>
      </c>
      <c r="F209" s="230" t="s">
        <v>1519</v>
      </c>
      <c r="G209" s="231" t="s">
        <v>189</v>
      </c>
      <c r="H209" s="232">
        <v>160</v>
      </c>
      <c r="I209" s="233"/>
      <c r="J209" s="234">
        <f>ROUND(I209*H209,2)</f>
        <v>0</v>
      </c>
      <c r="K209" s="230" t="s">
        <v>194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0.00019000000000000001</v>
      </c>
      <c r="R209" s="237">
        <f>Q209*H209</f>
        <v>0.030400000000000003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190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190</v>
      </c>
      <c r="BM209" s="239" t="s">
        <v>2194</v>
      </c>
    </row>
    <row r="210" s="2" customFormat="1" ht="21.75" customHeight="1">
      <c r="A210" s="39"/>
      <c r="B210" s="40"/>
      <c r="C210" s="228" t="s">
        <v>290</v>
      </c>
      <c r="D210" s="228" t="s">
        <v>186</v>
      </c>
      <c r="E210" s="229" t="s">
        <v>1521</v>
      </c>
      <c r="F210" s="230" t="s">
        <v>1522</v>
      </c>
      <c r="G210" s="231" t="s">
        <v>189</v>
      </c>
      <c r="H210" s="232">
        <v>160</v>
      </c>
      <c r="I210" s="233"/>
      <c r="J210" s="234">
        <f>ROUND(I210*H210,2)</f>
        <v>0</v>
      </c>
      <c r="K210" s="230" t="s">
        <v>194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1.0000000000000001E-05</v>
      </c>
      <c r="R210" s="237">
        <f>Q210*H210</f>
        <v>0.0016000000000000001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190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190</v>
      </c>
      <c r="BM210" s="239" t="s">
        <v>2195</v>
      </c>
    </row>
    <row r="211" s="2" customFormat="1" ht="33" customHeight="1">
      <c r="A211" s="39"/>
      <c r="B211" s="40"/>
      <c r="C211" s="228" t="s">
        <v>392</v>
      </c>
      <c r="D211" s="228" t="s">
        <v>186</v>
      </c>
      <c r="E211" s="229" t="s">
        <v>1524</v>
      </c>
      <c r="F211" s="230" t="s">
        <v>1525</v>
      </c>
      <c r="G211" s="231" t="s">
        <v>350</v>
      </c>
      <c r="H211" s="232">
        <v>0.79500000000000004</v>
      </c>
      <c r="I211" s="233"/>
      <c r="J211" s="234">
        <f>ROUND(I211*H211,2)</f>
        <v>0</v>
      </c>
      <c r="K211" s="230" t="s">
        <v>1080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190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190</v>
      </c>
      <c r="BM211" s="239" t="s">
        <v>2196</v>
      </c>
    </row>
    <row r="212" s="2" customFormat="1" ht="37.8" customHeight="1">
      <c r="A212" s="39"/>
      <c r="B212" s="40"/>
      <c r="C212" s="228" t="s">
        <v>294</v>
      </c>
      <c r="D212" s="228" t="s">
        <v>186</v>
      </c>
      <c r="E212" s="229" t="s">
        <v>1527</v>
      </c>
      <c r="F212" s="230" t="s">
        <v>1528</v>
      </c>
      <c r="G212" s="231" t="s">
        <v>247</v>
      </c>
      <c r="H212" s="232">
        <v>5</v>
      </c>
      <c r="I212" s="233"/>
      <c r="J212" s="234">
        <f>ROUND(I212*H212,2)</f>
        <v>0</v>
      </c>
      <c r="K212" s="230" t="s">
        <v>194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0.00014999999999999999</v>
      </c>
      <c r="R212" s="237">
        <f>Q212*H212</f>
        <v>0.00074999999999999991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190</v>
      </c>
      <c r="AT212" s="239" t="s">
        <v>186</v>
      </c>
      <c r="AU212" s="239" t="s">
        <v>85</v>
      </c>
      <c r="AY212" s="18" t="s">
        <v>183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190</v>
      </c>
      <c r="BM212" s="239" t="s">
        <v>2197</v>
      </c>
    </row>
    <row r="213" s="2" customFormat="1" ht="37.8" customHeight="1">
      <c r="A213" s="39"/>
      <c r="B213" s="40"/>
      <c r="C213" s="228" t="s">
        <v>399</v>
      </c>
      <c r="D213" s="228" t="s">
        <v>186</v>
      </c>
      <c r="E213" s="229" t="s">
        <v>1530</v>
      </c>
      <c r="F213" s="230" t="s">
        <v>1531</v>
      </c>
      <c r="G213" s="231" t="s">
        <v>247</v>
      </c>
      <c r="H213" s="232">
        <v>4</v>
      </c>
      <c r="I213" s="233"/>
      <c r="J213" s="234">
        <f>ROUND(I213*H213,2)</f>
        <v>0</v>
      </c>
      <c r="K213" s="230" t="s">
        <v>194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0.00017000000000000001</v>
      </c>
      <c r="R213" s="237">
        <f>Q213*H213</f>
        <v>0.00068000000000000005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190</v>
      </c>
      <c r="AT213" s="239" t="s">
        <v>186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190</v>
      </c>
      <c r="BM213" s="239" t="s">
        <v>2198</v>
      </c>
    </row>
    <row r="214" s="2" customFormat="1" ht="24.15" customHeight="1">
      <c r="A214" s="39"/>
      <c r="B214" s="40"/>
      <c r="C214" s="228" t="s">
        <v>297</v>
      </c>
      <c r="D214" s="228" t="s">
        <v>186</v>
      </c>
      <c r="E214" s="229" t="s">
        <v>1533</v>
      </c>
      <c r="F214" s="230" t="s">
        <v>1534</v>
      </c>
      <c r="G214" s="231" t="s">
        <v>350</v>
      </c>
      <c r="H214" s="232">
        <v>0.46200000000000002</v>
      </c>
      <c r="I214" s="233"/>
      <c r="J214" s="234">
        <f>ROUND(I214*H214,2)</f>
        <v>0</v>
      </c>
      <c r="K214" s="230" t="s">
        <v>194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190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190</v>
      </c>
      <c r="BM214" s="239" t="s">
        <v>2199</v>
      </c>
    </row>
    <row r="215" s="12" customFormat="1" ht="22.8" customHeight="1">
      <c r="A215" s="12"/>
      <c r="B215" s="212"/>
      <c r="C215" s="213"/>
      <c r="D215" s="214" t="s">
        <v>75</v>
      </c>
      <c r="E215" s="226" t="s">
        <v>1536</v>
      </c>
      <c r="F215" s="226" t="s">
        <v>1537</v>
      </c>
      <c r="G215" s="213"/>
      <c r="H215" s="213"/>
      <c r="I215" s="216"/>
      <c r="J215" s="227">
        <f>BK215</f>
        <v>0</v>
      </c>
      <c r="K215" s="213"/>
      <c r="L215" s="218"/>
      <c r="M215" s="219"/>
      <c r="N215" s="220"/>
      <c r="O215" s="220"/>
      <c r="P215" s="221">
        <f>SUM(P216:P241)</f>
        <v>0</v>
      </c>
      <c r="Q215" s="220"/>
      <c r="R215" s="221">
        <f>SUM(R216:R241)</f>
        <v>0.55767999999999995</v>
      </c>
      <c r="S215" s="220"/>
      <c r="T215" s="222">
        <f>SUM(T216:T241)</f>
        <v>0.72240000000000004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3" t="s">
        <v>85</v>
      </c>
      <c r="AT215" s="224" t="s">
        <v>75</v>
      </c>
      <c r="AU215" s="224" t="s">
        <v>83</v>
      </c>
      <c r="AY215" s="223" t="s">
        <v>183</v>
      </c>
      <c r="BK215" s="225">
        <f>SUM(BK216:BK241)</f>
        <v>0</v>
      </c>
    </row>
    <row r="216" s="2" customFormat="1" ht="16.5" customHeight="1">
      <c r="A216" s="39"/>
      <c r="B216" s="40"/>
      <c r="C216" s="228" t="s">
        <v>406</v>
      </c>
      <c r="D216" s="228" t="s">
        <v>186</v>
      </c>
      <c r="E216" s="229" t="s">
        <v>1538</v>
      </c>
      <c r="F216" s="230" t="s">
        <v>1539</v>
      </c>
      <c r="G216" s="231" t="s">
        <v>238</v>
      </c>
      <c r="H216" s="232">
        <v>12</v>
      </c>
      <c r="I216" s="233"/>
      <c r="J216" s="234">
        <f>ROUND(I216*H216,2)</f>
        <v>0</v>
      </c>
      <c r="K216" s="230" t="s">
        <v>194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0.034200000000000001</v>
      </c>
      <c r="T216" s="238">
        <f>S216*H216</f>
        <v>0.41039999999999999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190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190</v>
      </c>
      <c r="BM216" s="239" t="s">
        <v>2200</v>
      </c>
    </row>
    <row r="217" s="2" customFormat="1" ht="24.15" customHeight="1">
      <c r="A217" s="39"/>
      <c r="B217" s="40"/>
      <c r="C217" s="228" t="s">
        <v>301</v>
      </c>
      <c r="D217" s="228" t="s">
        <v>186</v>
      </c>
      <c r="E217" s="229" t="s">
        <v>1541</v>
      </c>
      <c r="F217" s="230" t="s">
        <v>1542</v>
      </c>
      <c r="G217" s="231" t="s">
        <v>238</v>
      </c>
      <c r="H217" s="232">
        <v>10</v>
      </c>
      <c r="I217" s="233"/>
      <c r="J217" s="234">
        <f>ROUND(I217*H217,2)</f>
        <v>0</v>
      </c>
      <c r="K217" s="230" t="s">
        <v>194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0.016969999999999999</v>
      </c>
      <c r="R217" s="237">
        <f>Q217*H217</f>
        <v>0.16969999999999999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190</v>
      </c>
      <c r="AT217" s="239" t="s">
        <v>186</v>
      </c>
      <c r="AU217" s="239" t="s">
        <v>85</v>
      </c>
      <c r="AY217" s="18" t="s">
        <v>183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190</v>
      </c>
      <c r="BM217" s="239" t="s">
        <v>2201</v>
      </c>
    </row>
    <row r="218" s="2" customFormat="1" ht="21.75" customHeight="1">
      <c r="A218" s="39"/>
      <c r="B218" s="40"/>
      <c r="C218" s="228" t="s">
        <v>415</v>
      </c>
      <c r="D218" s="228" t="s">
        <v>186</v>
      </c>
      <c r="E218" s="229" t="s">
        <v>2202</v>
      </c>
      <c r="F218" s="230" t="s">
        <v>2203</v>
      </c>
      <c r="G218" s="231" t="s">
        <v>247</v>
      </c>
      <c r="H218" s="232">
        <v>1</v>
      </c>
      <c r="I218" s="233"/>
      <c r="J218" s="234">
        <f>ROUND(I218*H218,2)</f>
        <v>0</v>
      </c>
      <c r="K218" s="230" t="s">
        <v>194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0.0011900000000000001</v>
      </c>
      <c r="R218" s="237">
        <f>Q218*H218</f>
        <v>0.0011900000000000001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190</v>
      </c>
      <c r="AT218" s="239" t="s">
        <v>186</v>
      </c>
      <c r="AU218" s="239" t="s">
        <v>85</v>
      </c>
      <c r="AY218" s="18" t="s">
        <v>183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190</v>
      </c>
      <c r="BM218" s="239" t="s">
        <v>2204</v>
      </c>
    </row>
    <row r="219" s="2" customFormat="1" ht="24.15" customHeight="1">
      <c r="A219" s="39"/>
      <c r="B219" s="40"/>
      <c r="C219" s="241" t="s">
        <v>304</v>
      </c>
      <c r="D219" s="241" t="s">
        <v>191</v>
      </c>
      <c r="E219" s="242" t="s">
        <v>2205</v>
      </c>
      <c r="F219" s="243" t="s">
        <v>2206</v>
      </c>
      <c r="G219" s="244" t="s">
        <v>247</v>
      </c>
      <c r="H219" s="245">
        <v>1</v>
      </c>
      <c r="I219" s="246"/>
      <c r="J219" s="247">
        <f>ROUND(I219*H219,2)</f>
        <v>0</v>
      </c>
      <c r="K219" s="243" t="s">
        <v>194</v>
      </c>
      <c r="L219" s="248"/>
      <c r="M219" s="249" t="s">
        <v>1</v>
      </c>
      <c r="N219" s="250" t="s">
        <v>41</v>
      </c>
      <c r="O219" s="92"/>
      <c r="P219" s="237">
        <f>O219*H219</f>
        <v>0</v>
      </c>
      <c r="Q219" s="237">
        <v>0.021899999999999999</v>
      </c>
      <c r="R219" s="237">
        <f>Q219*H219</f>
        <v>0.021899999999999999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195</v>
      </c>
      <c r="AT219" s="239" t="s">
        <v>191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190</v>
      </c>
      <c r="BM219" s="239" t="s">
        <v>2207</v>
      </c>
    </row>
    <row r="220" s="2" customFormat="1" ht="24.15" customHeight="1">
      <c r="A220" s="39"/>
      <c r="B220" s="40"/>
      <c r="C220" s="228" t="s">
        <v>422</v>
      </c>
      <c r="D220" s="228" t="s">
        <v>186</v>
      </c>
      <c r="E220" s="229" t="s">
        <v>1544</v>
      </c>
      <c r="F220" s="230" t="s">
        <v>1545</v>
      </c>
      <c r="G220" s="231" t="s">
        <v>238</v>
      </c>
      <c r="H220" s="232">
        <v>5</v>
      </c>
      <c r="I220" s="233"/>
      <c r="J220" s="234">
        <f>ROUND(I220*H220,2)</f>
        <v>0</v>
      </c>
      <c r="K220" s="230" t="s">
        <v>194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0.01908</v>
      </c>
      <c r="R220" s="237">
        <f>Q220*H220</f>
        <v>0.095399999999999999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190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190</v>
      </c>
      <c r="BM220" s="239" t="s">
        <v>2208</v>
      </c>
    </row>
    <row r="221" s="2" customFormat="1" ht="24.15" customHeight="1">
      <c r="A221" s="39"/>
      <c r="B221" s="40"/>
      <c r="C221" s="228" t="s">
        <v>308</v>
      </c>
      <c r="D221" s="228" t="s">
        <v>186</v>
      </c>
      <c r="E221" s="229" t="s">
        <v>1547</v>
      </c>
      <c r="F221" s="230" t="s">
        <v>1548</v>
      </c>
      <c r="G221" s="231" t="s">
        <v>238</v>
      </c>
      <c r="H221" s="232">
        <v>5</v>
      </c>
      <c r="I221" s="233"/>
      <c r="J221" s="234">
        <f>ROUND(I221*H221,2)</f>
        <v>0</v>
      </c>
      <c r="K221" s="230" t="s">
        <v>194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0.01107</v>
      </c>
      <c r="T221" s="238">
        <f>S221*H221</f>
        <v>0.055349999999999996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190</v>
      </c>
      <c r="AT221" s="239" t="s">
        <v>186</v>
      </c>
      <c r="AU221" s="239" t="s">
        <v>85</v>
      </c>
      <c r="AY221" s="18" t="s">
        <v>183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190</v>
      </c>
      <c r="BM221" s="239" t="s">
        <v>2209</v>
      </c>
    </row>
    <row r="222" s="2" customFormat="1" ht="16.5" customHeight="1">
      <c r="A222" s="39"/>
      <c r="B222" s="40"/>
      <c r="C222" s="228" t="s">
        <v>429</v>
      </c>
      <c r="D222" s="228" t="s">
        <v>186</v>
      </c>
      <c r="E222" s="229" t="s">
        <v>1550</v>
      </c>
      <c r="F222" s="230" t="s">
        <v>1551</v>
      </c>
      <c r="G222" s="231" t="s">
        <v>238</v>
      </c>
      <c r="H222" s="232">
        <v>10</v>
      </c>
      <c r="I222" s="233"/>
      <c r="J222" s="234">
        <f>ROUND(I222*H222,2)</f>
        <v>0</v>
      </c>
      <c r="K222" s="230" t="s">
        <v>194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0.019460000000000002</v>
      </c>
      <c r="T222" s="238">
        <f>S222*H222</f>
        <v>0.19460000000000002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190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190</v>
      </c>
      <c r="BM222" s="239" t="s">
        <v>2210</v>
      </c>
    </row>
    <row r="223" s="2" customFormat="1" ht="24.15" customHeight="1">
      <c r="A223" s="39"/>
      <c r="B223" s="40"/>
      <c r="C223" s="228" t="s">
        <v>311</v>
      </c>
      <c r="D223" s="228" t="s">
        <v>186</v>
      </c>
      <c r="E223" s="229" t="s">
        <v>1553</v>
      </c>
      <c r="F223" s="230" t="s">
        <v>1554</v>
      </c>
      <c r="G223" s="231" t="s">
        <v>238</v>
      </c>
      <c r="H223" s="232">
        <v>9</v>
      </c>
      <c r="I223" s="233"/>
      <c r="J223" s="234">
        <f>ROUND(I223*H223,2)</f>
        <v>0</v>
      </c>
      <c r="K223" s="230" t="s">
        <v>194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0.020729999999999998</v>
      </c>
      <c r="R223" s="237">
        <f>Q223*H223</f>
        <v>0.18656999999999999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190</v>
      </c>
      <c r="AT223" s="239" t="s">
        <v>186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190</v>
      </c>
      <c r="BM223" s="239" t="s">
        <v>2211</v>
      </c>
    </row>
    <row r="224" s="2" customFormat="1" ht="24.15" customHeight="1">
      <c r="A224" s="39"/>
      <c r="B224" s="40"/>
      <c r="C224" s="228" t="s">
        <v>436</v>
      </c>
      <c r="D224" s="228" t="s">
        <v>186</v>
      </c>
      <c r="E224" s="229" t="s">
        <v>2212</v>
      </c>
      <c r="F224" s="230" t="s">
        <v>2213</v>
      </c>
      <c r="G224" s="231" t="s">
        <v>238</v>
      </c>
      <c r="H224" s="232">
        <v>1</v>
      </c>
      <c r="I224" s="233"/>
      <c r="J224" s="234">
        <f>ROUND(I224*H224,2)</f>
        <v>0</v>
      </c>
      <c r="K224" s="230" t="s">
        <v>194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0.019210000000000001</v>
      </c>
      <c r="R224" s="237">
        <f>Q224*H224</f>
        <v>0.019210000000000001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190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2214</v>
      </c>
    </row>
    <row r="225" s="2" customFormat="1" ht="16.5" customHeight="1">
      <c r="A225" s="39"/>
      <c r="B225" s="40"/>
      <c r="C225" s="228" t="s">
        <v>315</v>
      </c>
      <c r="D225" s="228" t="s">
        <v>186</v>
      </c>
      <c r="E225" s="229" t="s">
        <v>2215</v>
      </c>
      <c r="F225" s="230" t="s">
        <v>2216</v>
      </c>
      <c r="G225" s="231" t="s">
        <v>247</v>
      </c>
      <c r="H225" s="232">
        <v>1</v>
      </c>
      <c r="I225" s="233"/>
      <c r="J225" s="234">
        <f>ROUND(I225*H225,2)</f>
        <v>0</v>
      </c>
      <c r="K225" s="230" t="s">
        <v>194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190</v>
      </c>
      <c r="AT225" s="239" t="s">
        <v>186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190</v>
      </c>
      <c r="BM225" s="239" t="s">
        <v>2217</v>
      </c>
    </row>
    <row r="226" s="2" customFormat="1" ht="16.5" customHeight="1">
      <c r="A226" s="39"/>
      <c r="B226" s="40"/>
      <c r="C226" s="241" t="s">
        <v>443</v>
      </c>
      <c r="D226" s="241" t="s">
        <v>191</v>
      </c>
      <c r="E226" s="242" t="s">
        <v>2218</v>
      </c>
      <c r="F226" s="243" t="s">
        <v>2219</v>
      </c>
      <c r="G226" s="244" t="s">
        <v>247</v>
      </c>
      <c r="H226" s="245">
        <v>1</v>
      </c>
      <c r="I226" s="246"/>
      <c r="J226" s="247">
        <f>ROUND(I226*H226,2)</f>
        <v>0</v>
      </c>
      <c r="K226" s="243" t="s">
        <v>194</v>
      </c>
      <c r="L226" s="248"/>
      <c r="M226" s="249" t="s">
        <v>1</v>
      </c>
      <c r="N226" s="250" t="s">
        <v>41</v>
      </c>
      <c r="O226" s="92"/>
      <c r="P226" s="237">
        <f>O226*H226</f>
        <v>0</v>
      </c>
      <c r="Q226" s="237">
        <v>0.00084999999999999995</v>
      </c>
      <c r="R226" s="237">
        <f>Q226*H226</f>
        <v>0.00084999999999999995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195</v>
      </c>
      <c r="AT226" s="239" t="s">
        <v>191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2220</v>
      </c>
    </row>
    <row r="227" s="2" customFormat="1" ht="16.5" customHeight="1">
      <c r="A227" s="39"/>
      <c r="B227" s="40"/>
      <c r="C227" s="228" t="s">
        <v>318</v>
      </c>
      <c r="D227" s="228" t="s">
        <v>186</v>
      </c>
      <c r="E227" s="229" t="s">
        <v>2221</v>
      </c>
      <c r="F227" s="230" t="s">
        <v>2222</v>
      </c>
      <c r="G227" s="231" t="s">
        <v>247</v>
      </c>
      <c r="H227" s="232">
        <v>1</v>
      </c>
      <c r="I227" s="233"/>
      <c r="J227" s="234">
        <f>ROUND(I227*H227,2)</f>
        <v>0</v>
      </c>
      <c r="K227" s="230" t="s">
        <v>194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190</v>
      </c>
      <c r="AT227" s="239" t="s">
        <v>186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190</v>
      </c>
      <c r="BM227" s="239" t="s">
        <v>2223</v>
      </c>
    </row>
    <row r="228" s="2" customFormat="1" ht="21.75" customHeight="1">
      <c r="A228" s="39"/>
      <c r="B228" s="40"/>
      <c r="C228" s="241" t="s">
        <v>450</v>
      </c>
      <c r="D228" s="241" t="s">
        <v>191</v>
      </c>
      <c r="E228" s="242" t="s">
        <v>2224</v>
      </c>
      <c r="F228" s="243" t="s">
        <v>2225</v>
      </c>
      <c r="G228" s="244" t="s">
        <v>247</v>
      </c>
      <c r="H228" s="245">
        <v>1</v>
      </c>
      <c r="I228" s="246"/>
      <c r="J228" s="247">
        <f>ROUND(I228*H228,2)</f>
        <v>0</v>
      </c>
      <c r="K228" s="243" t="s">
        <v>194</v>
      </c>
      <c r="L228" s="248"/>
      <c r="M228" s="249" t="s">
        <v>1</v>
      </c>
      <c r="N228" s="250" t="s">
        <v>41</v>
      </c>
      <c r="O228" s="92"/>
      <c r="P228" s="237">
        <f>O228*H228</f>
        <v>0</v>
      </c>
      <c r="Q228" s="237">
        <v>0.00084999999999999995</v>
      </c>
      <c r="R228" s="237">
        <f>Q228*H228</f>
        <v>0.00084999999999999995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195</v>
      </c>
      <c r="AT228" s="239" t="s">
        <v>191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190</v>
      </c>
      <c r="BM228" s="239" t="s">
        <v>2226</v>
      </c>
    </row>
    <row r="229" s="2" customFormat="1" ht="16.5" customHeight="1">
      <c r="A229" s="39"/>
      <c r="B229" s="40"/>
      <c r="C229" s="228" t="s">
        <v>322</v>
      </c>
      <c r="D229" s="228" t="s">
        <v>186</v>
      </c>
      <c r="E229" s="229" t="s">
        <v>1556</v>
      </c>
      <c r="F229" s="230" t="s">
        <v>1557</v>
      </c>
      <c r="G229" s="231" t="s">
        <v>238</v>
      </c>
      <c r="H229" s="232">
        <v>2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0.018800000000000001</v>
      </c>
      <c r="T229" s="238">
        <f>S229*H229</f>
        <v>0.037600000000000001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2227</v>
      </c>
    </row>
    <row r="230" s="2" customFormat="1" ht="24.15" customHeight="1">
      <c r="A230" s="39"/>
      <c r="B230" s="40"/>
      <c r="C230" s="228" t="s">
        <v>457</v>
      </c>
      <c r="D230" s="228" t="s">
        <v>186</v>
      </c>
      <c r="E230" s="229" t="s">
        <v>1559</v>
      </c>
      <c r="F230" s="230" t="s">
        <v>1560</v>
      </c>
      <c r="G230" s="231" t="s">
        <v>238</v>
      </c>
      <c r="H230" s="232">
        <v>2</v>
      </c>
      <c r="I230" s="233"/>
      <c r="J230" s="234">
        <f>ROUND(I230*H230,2)</f>
        <v>0</v>
      </c>
      <c r="K230" s="230" t="s">
        <v>194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0.014749999999999999</v>
      </c>
      <c r="R230" s="237">
        <f>Q230*H230</f>
        <v>0.029499999999999998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190</v>
      </c>
      <c r="AT230" s="239" t="s">
        <v>186</v>
      </c>
      <c r="AU230" s="239" t="s">
        <v>85</v>
      </c>
      <c r="AY230" s="18" t="s">
        <v>183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190</v>
      </c>
      <c r="BM230" s="239" t="s">
        <v>2228</v>
      </c>
    </row>
    <row r="231" s="2" customFormat="1" ht="33" customHeight="1">
      <c r="A231" s="39"/>
      <c r="B231" s="40"/>
      <c r="C231" s="228" t="s">
        <v>325</v>
      </c>
      <c r="D231" s="228" t="s">
        <v>186</v>
      </c>
      <c r="E231" s="229" t="s">
        <v>1562</v>
      </c>
      <c r="F231" s="230" t="s">
        <v>1563</v>
      </c>
      <c r="G231" s="231" t="s">
        <v>350</v>
      </c>
      <c r="H231" s="232">
        <v>0.52500000000000002</v>
      </c>
      <c r="I231" s="233"/>
      <c r="J231" s="234">
        <f>ROUND(I231*H231,2)</f>
        <v>0</v>
      </c>
      <c r="K231" s="230" t="s">
        <v>1080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190</v>
      </c>
      <c r="AT231" s="239" t="s">
        <v>186</v>
      </c>
      <c r="AU231" s="239" t="s">
        <v>85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190</v>
      </c>
      <c r="BM231" s="239" t="s">
        <v>2229</v>
      </c>
    </row>
    <row r="232" s="2" customFormat="1" ht="24.15" customHeight="1">
      <c r="A232" s="39"/>
      <c r="B232" s="40"/>
      <c r="C232" s="228" t="s">
        <v>466</v>
      </c>
      <c r="D232" s="228" t="s">
        <v>186</v>
      </c>
      <c r="E232" s="229" t="s">
        <v>1565</v>
      </c>
      <c r="F232" s="230" t="s">
        <v>1566</v>
      </c>
      <c r="G232" s="231" t="s">
        <v>238</v>
      </c>
      <c r="H232" s="232">
        <v>35</v>
      </c>
      <c r="I232" s="233"/>
      <c r="J232" s="234">
        <f>ROUND(I232*H232,2)</f>
        <v>0</v>
      </c>
      <c r="K232" s="230" t="s">
        <v>194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0.00024000000000000001</v>
      </c>
      <c r="R232" s="237">
        <f>Q232*H232</f>
        <v>0.0083999999999999995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190</v>
      </c>
      <c r="AT232" s="239" t="s">
        <v>186</v>
      </c>
      <c r="AU232" s="239" t="s">
        <v>85</v>
      </c>
      <c r="AY232" s="18" t="s">
        <v>183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190</v>
      </c>
      <c r="BM232" s="239" t="s">
        <v>2230</v>
      </c>
    </row>
    <row r="233" s="2" customFormat="1" ht="16.5" customHeight="1">
      <c r="A233" s="39"/>
      <c r="B233" s="40"/>
      <c r="C233" s="228" t="s">
        <v>329</v>
      </c>
      <c r="D233" s="228" t="s">
        <v>186</v>
      </c>
      <c r="E233" s="229" t="s">
        <v>1568</v>
      </c>
      <c r="F233" s="230" t="s">
        <v>1569</v>
      </c>
      <c r="G233" s="231" t="s">
        <v>238</v>
      </c>
      <c r="H233" s="232">
        <v>10</v>
      </c>
      <c r="I233" s="233"/>
      <c r="J233" s="234">
        <f>ROUND(I233*H233,2)</f>
        <v>0</v>
      </c>
      <c r="K233" s="230" t="s">
        <v>194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0.00085999999999999998</v>
      </c>
      <c r="T233" s="238">
        <f>S233*H233</f>
        <v>0.0086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190</v>
      </c>
      <c r="AT233" s="239" t="s">
        <v>186</v>
      </c>
      <c r="AU233" s="239" t="s">
        <v>85</v>
      </c>
      <c r="AY233" s="18" t="s">
        <v>183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190</v>
      </c>
      <c r="BM233" s="239" t="s">
        <v>2231</v>
      </c>
    </row>
    <row r="234" s="2" customFormat="1" ht="24.15" customHeight="1">
      <c r="A234" s="39"/>
      <c r="B234" s="40"/>
      <c r="C234" s="228" t="s">
        <v>474</v>
      </c>
      <c r="D234" s="228" t="s">
        <v>186</v>
      </c>
      <c r="E234" s="229" t="s">
        <v>1571</v>
      </c>
      <c r="F234" s="230" t="s">
        <v>1572</v>
      </c>
      <c r="G234" s="231" t="s">
        <v>238</v>
      </c>
      <c r="H234" s="232">
        <v>2</v>
      </c>
      <c r="I234" s="233"/>
      <c r="J234" s="234">
        <f>ROUND(I234*H234,2)</f>
        <v>0</v>
      </c>
      <c r="K234" s="230" t="s">
        <v>194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0.00172</v>
      </c>
      <c r="R234" s="237">
        <f>Q234*H234</f>
        <v>0.0034399999999999999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190</v>
      </c>
      <c r="AT234" s="239" t="s">
        <v>186</v>
      </c>
      <c r="AU234" s="239" t="s">
        <v>85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190</v>
      </c>
      <c r="BM234" s="239" t="s">
        <v>2232</v>
      </c>
    </row>
    <row r="235" s="2" customFormat="1" ht="16.5" customHeight="1">
      <c r="A235" s="39"/>
      <c r="B235" s="40"/>
      <c r="C235" s="228" t="s">
        <v>332</v>
      </c>
      <c r="D235" s="228" t="s">
        <v>186</v>
      </c>
      <c r="E235" s="229" t="s">
        <v>1574</v>
      </c>
      <c r="F235" s="230" t="s">
        <v>1575</v>
      </c>
      <c r="G235" s="231" t="s">
        <v>238</v>
      </c>
      <c r="H235" s="232">
        <v>9</v>
      </c>
      <c r="I235" s="233"/>
      <c r="J235" s="234">
        <f>ROUND(I235*H235,2)</f>
        <v>0</v>
      </c>
      <c r="K235" s="230" t="s">
        <v>194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0.0018400000000000001</v>
      </c>
      <c r="R235" s="237">
        <f>Q235*H235</f>
        <v>0.016560000000000002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190</v>
      </c>
      <c r="AT235" s="239" t="s">
        <v>186</v>
      </c>
      <c r="AU235" s="239" t="s">
        <v>85</v>
      </c>
      <c r="AY235" s="18" t="s">
        <v>183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190</v>
      </c>
      <c r="BM235" s="239" t="s">
        <v>2233</v>
      </c>
    </row>
    <row r="236" s="2" customFormat="1" ht="16.5" customHeight="1">
      <c r="A236" s="39"/>
      <c r="B236" s="40"/>
      <c r="C236" s="228" t="s">
        <v>481</v>
      </c>
      <c r="D236" s="228" t="s">
        <v>186</v>
      </c>
      <c r="E236" s="229" t="s">
        <v>1577</v>
      </c>
      <c r="F236" s="230" t="s">
        <v>1578</v>
      </c>
      <c r="G236" s="231" t="s">
        <v>247</v>
      </c>
      <c r="H236" s="232">
        <v>1</v>
      </c>
      <c r="I236" s="233"/>
      <c r="J236" s="234">
        <f>ROUND(I236*H236,2)</f>
        <v>0</v>
      </c>
      <c r="K236" s="230" t="s">
        <v>194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0.0022499999999999998</v>
      </c>
      <c r="T236" s="238">
        <f>S236*H236</f>
        <v>0.0022499999999999998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190</v>
      </c>
      <c r="AT236" s="239" t="s">
        <v>186</v>
      </c>
      <c r="AU236" s="239" t="s">
        <v>85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190</v>
      </c>
      <c r="BM236" s="239" t="s">
        <v>2234</v>
      </c>
    </row>
    <row r="237" s="2" customFormat="1" ht="16.5" customHeight="1">
      <c r="A237" s="39"/>
      <c r="B237" s="40"/>
      <c r="C237" s="228" t="s">
        <v>336</v>
      </c>
      <c r="D237" s="228" t="s">
        <v>186</v>
      </c>
      <c r="E237" s="229" t="s">
        <v>1580</v>
      </c>
      <c r="F237" s="230" t="s">
        <v>1581</v>
      </c>
      <c r="G237" s="231" t="s">
        <v>247</v>
      </c>
      <c r="H237" s="232">
        <v>16</v>
      </c>
      <c r="I237" s="233"/>
      <c r="J237" s="234">
        <f>ROUND(I237*H237,2)</f>
        <v>0</v>
      </c>
      <c r="K237" s="230" t="s">
        <v>194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0.00084999999999999995</v>
      </c>
      <c r="T237" s="238">
        <f>S237*H237</f>
        <v>0.013599999999999999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190</v>
      </c>
      <c r="AT237" s="239" t="s">
        <v>186</v>
      </c>
      <c r="AU237" s="239" t="s">
        <v>85</v>
      </c>
      <c r="AY237" s="18" t="s">
        <v>183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190</v>
      </c>
      <c r="BM237" s="239" t="s">
        <v>2235</v>
      </c>
    </row>
    <row r="238" s="2" customFormat="1" ht="16.5" customHeight="1">
      <c r="A238" s="39"/>
      <c r="B238" s="40"/>
      <c r="C238" s="228" t="s">
        <v>491</v>
      </c>
      <c r="D238" s="228" t="s">
        <v>186</v>
      </c>
      <c r="E238" s="229" t="s">
        <v>1583</v>
      </c>
      <c r="F238" s="230" t="s">
        <v>1584</v>
      </c>
      <c r="G238" s="231" t="s">
        <v>247</v>
      </c>
      <c r="H238" s="232">
        <v>9</v>
      </c>
      <c r="I238" s="233"/>
      <c r="J238" s="234">
        <f>ROUND(I238*H238,2)</f>
        <v>0</v>
      </c>
      <c r="K238" s="230" t="s">
        <v>194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0.00024000000000000001</v>
      </c>
      <c r="R238" s="237">
        <f>Q238*H238</f>
        <v>0.00216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190</v>
      </c>
      <c r="AT238" s="239" t="s">
        <v>186</v>
      </c>
      <c r="AU238" s="239" t="s">
        <v>85</v>
      </c>
      <c r="AY238" s="18" t="s">
        <v>183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190</v>
      </c>
      <c r="BM238" s="239" t="s">
        <v>2236</v>
      </c>
    </row>
    <row r="239" s="2" customFormat="1" ht="21.75" customHeight="1">
      <c r="A239" s="39"/>
      <c r="B239" s="40"/>
      <c r="C239" s="228" t="s">
        <v>339</v>
      </c>
      <c r="D239" s="228" t="s">
        <v>186</v>
      </c>
      <c r="E239" s="229" t="s">
        <v>2237</v>
      </c>
      <c r="F239" s="230" t="s">
        <v>2238</v>
      </c>
      <c r="G239" s="231" t="s">
        <v>247</v>
      </c>
      <c r="H239" s="232">
        <v>1</v>
      </c>
      <c r="I239" s="233"/>
      <c r="J239" s="234">
        <f>ROUND(I239*H239,2)</f>
        <v>0</v>
      </c>
      <c r="K239" s="230" t="s">
        <v>194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0.00055000000000000003</v>
      </c>
      <c r="R239" s="237">
        <f>Q239*H239</f>
        <v>0.00055000000000000003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190</v>
      </c>
      <c r="AT239" s="239" t="s">
        <v>186</v>
      </c>
      <c r="AU239" s="239" t="s">
        <v>85</v>
      </c>
      <c r="AY239" s="18" t="s">
        <v>183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190</v>
      </c>
      <c r="BM239" s="239" t="s">
        <v>2239</v>
      </c>
    </row>
    <row r="240" s="2" customFormat="1" ht="16.5" customHeight="1">
      <c r="A240" s="39"/>
      <c r="B240" s="40"/>
      <c r="C240" s="228" t="s">
        <v>500</v>
      </c>
      <c r="D240" s="228" t="s">
        <v>186</v>
      </c>
      <c r="E240" s="229" t="s">
        <v>1586</v>
      </c>
      <c r="F240" s="230" t="s">
        <v>1587</v>
      </c>
      <c r="G240" s="231" t="s">
        <v>247</v>
      </c>
      <c r="H240" s="232">
        <v>5</v>
      </c>
      <c r="I240" s="233"/>
      <c r="J240" s="234">
        <f>ROUND(I240*H240,2)</f>
        <v>0</v>
      </c>
      <c r="K240" s="230" t="s">
        <v>194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0.00027999999999999998</v>
      </c>
      <c r="R240" s="237">
        <f>Q240*H240</f>
        <v>0.0013999999999999998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190</v>
      </c>
      <c r="AT240" s="239" t="s">
        <v>186</v>
      </c>
      <c r="AU240" s="239" t="s">
        <v>85</v>
      </c>
      <c r="AY240" s="18" t="s">
        <v>183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190</v>
      </c>
      <c r="BM240" s="239" t="s">
        <v>2240</v>
      </c>
    </row>
    <row r="241" s="2" customFormat="1" ht="24.15" customHeight="1">
      <c r="A241" s="39"/>
      <c r="B241" s="40"/>
      <c r="C241" s="228" t="s">
        <v>343</v>
      </c>
      <c r="D241" s="228" t="s">
        <v>186</v>
      </c>
      <c r="E241" s="229" t="s">
        <v>1589</v>
      </c>
      <c r="F241" s="230" t="s">
        <v>1590</v>
      </c>
      <c r="G241" s="231" t="s">
        <v>350</v>
      </c>
      <c r="H241" s="232">
        <v>0.55800000000000005</v>
      </c>
      <c r="I241" s="233"/>
      <c r="J241" s="234">
        <f>ROUND(I241*H241,2)</f>
        <v>0</v>
      </c>
      <c r="K241" s="230" t="s">
        <v>194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190</v>
      </c>
      <c r="AT241" s="239" t="s">
        <v>186</v>
      </c>
      <c r="AU241" s="239" t="s">
        <v>85</v>
      </c>
      <c r="AY241" s="18" t="s">
        <v>183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190</v>
      </c>
      <c r="BM241" s="239" t="s">
        <v>2241</v>
      </c>
    </row>
    <row r="242" s="12" customFormat="1" ht="22.8" customHeight="1">
      <c r="A242" s="12"/>
      <c r="B242" s="212"/>
      <c r="C242" s="213"/>
      <c r="D242" s="214" t="s">
        <v>75</v>
      </c>
      <c r="E242" s="226" t="s">
        <v>1592</v>
      </c>
      <c r="F242" s="226" t="s">
        <v>1593</v>
      </c>
      <c r="G242" s="213"/>
      <c r="H242" s="213"/>
      <c r="I242" s="216"/>
      <c r="J242" s="227">
        <f>BK242</f>
        <v>0</v>
      </c>
      <c r="K242" s="213"/>
      <c r="L242" s="218"/>
      <c r="M242" s="219"/>
      <c r="N242" s="220"/>
      <c r="O242" s="220"/>
      <c r="P242" s="221">
        <f>SUM(P243:P246)</f>
        <v>0</v>
      </c>
      <c r="Q242" s="220"/>
      <c r="R242" s="221">
        <f>SUM(R243:R246)</f>
        <v>0.26214999999999999</v>
      </c>
      <c r="S242" s="220"/>
      <c r="T242" s="222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3" t="s">
        <v>85</v>
      </c>
      <c r="AT242" s="224" t="s">
        <v>75</v>
      </c>
      <c r="AU242" s="224" t="s">
        <v>83</v>
      </c>
      <c r="AY242" s="223" t="s">
        <v>183</v>
      </c>
      <c r="BK242" s="225">
        <f>SUM(BK243:BK246)</f>
        <v>0</v>
      </c>
    </row>
    <row r="243" s="2" customFormat="1" ht="24.15" customHeight="1">
      <c r="A243" s="39"/>
      <c r="B243" s="40"/>
      <c r="C243" s="228" t="s">
        <v>736</v>
      </c>
      <c r="D243" s="228" t="s">
        <v>186</v>
      </c>
      <c r="E243" s="229" t="s">
        <v>1594</v>
      </c>
      <c r="F243" s="230" t="s">
        <v>1595</v>
      </c>
      <c r="G243" s="231" t="s">
        <v>238</v>
      </c>
      <c r="H243" s="232">
        <v>5</v>
      </c>
      <c r="I243" s="233"/>
      <c r="J243" s="234">
        <f>ROUND(I243*H243,2)</f>
        <v>0</v>
      </c>
      <c r="K243" s="230" t="s">
        <v>194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0.015599999999999999</v>
      </c>
      <c r="R243" s="237">
        <f>Q243*H243</f>
        <v>0.078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190</v>
      </c>
      <c r="AT243" s="239" t="s">
        <v>186</v>
      </c>
      <c r="AU243" s="239" t="s">
        <v>85</v>
      </c>
      <c r="AY243" s="18" t="s">
        <v>183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190</v>
      </c>
      <c r="BM243" s="239" t="s">
        <v>2242</v>
      </c>
    </row>
    <row r="244" s="2" customFormat="1" ht="33" customHeight="1">
      <c r="A244" s="39"/>
      <c r="B244" s="40"/>
      <c r="C244" s="228" t="s">
        <v>346</v>
      </c>
      <c r="D244" s="228" t="s">
        <v>186</v>
      </c>
      <c r="E244" s="229" t="s">
        <v>1597</v>
      </c>
      <c r="F244" s="230" t="s">
        <v>1598</v>
      </c>
      <c r="G244" s="231" t="s">
        <v>238</v>
      </c>
      <c r="H244" s="232">
        <v>10</v>
      </c>
      <c r="I244" s="233"/>
      <c r="J244" s="234">
        <f>ROUND(I244*H244,2)</f>
        <v>0</v>
      </c>
      <c r="K244" s="230" t="s">
        <v>194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0.016650000000000002</v>
      </c>
      <c r="R244" s="237">
        <f>Q244*H244</f>
        <v>0.16650000000000001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190</v>
      </c>
      <c r="AT244" s="239" t="s">
        <v>186</v>
      </c>
      <c r="AU244" s="239" t="s">
        <v>85</v>
      </c>
      <c r="AY244" s="18" t="s">
        <v>183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190</v>
      </c>
      <c r="BM244" s="239" t="s">
        <v>2243</v>
      </c>
    </row>
    <row r="245" s="2" customFormat="1" ht="33" customHeight="1">
      <c r="A245" s="39"/>
      <c r="B245" s="40"/>
      <c r="C245" s="228" t="s">
        <v>516</v>
      </c>
      <c r="D245" s="228" t="s">
        <v>186</v>
      </c>
      <c r="E245" s="229" t="s">
        <v>2244</v>
      </c>
      <c r="F245" s="230" t="s">
        <v>2245</v>
      </c>
      <c r="G245" s="231" t="s">
        <v>238</v>
      </c>
      <c r="H245" s="232">
        <v>1</v>
      </c>
      <c r="I245" s="233"/>
      <c r="J245" s="234">
        <f>ROUND(I245*H245,2)</f>
        <v>0</v>
      </c>
      <c r="K245" s="230" t="s">
        <v>194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0.017649999999999999</v>
      </c>
      <c r="R245" s="237">
        <f>Q245*H245</f>
        <v>0.017649999999999999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190</v>
      </c>
      <c r="AT245" s="239" t="s">
        <v>186</v>
      </c>
      <c r="AU245" s="239" t="s">
        <v>85</v>
      </c>
      <c r="AY245" s="18" t="s">
        <v>183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190</v>
      </c>
      <c r="BM245" s="239" t="s">
        <v>2246</v>
      </c>
    </row>
    <row r="246" s="2" customFormat="1" ht="24.15" customHeight="1">
      <c r="A246" s="39"/>
      <c r="B246" s="40"/>
      <c r="C246" s="228" t="s">
        <v>351</v>
      </c>
      <c r="D246" s="228" t="s">
        <v>186</v>
      </c>
      <c r="E246" s="229" t="s">
        <v>1600</v>
      </c>
      <c r="F246" s="230" t="s">
        <v>1601</v>
      </c>
      <c r="G246" s="231" t="s">
        <v>350</v>
      </c>
      <c r="H246" s="232">
        <v>0.26200000000000001</v>
      </c>
      <c r="I246" s="233"/>
      <c r="J246" s="234">
        <f>ROUND(I246*H246,2)</f>
        <v>0</v>
      </c>
      <c r="K246" s="230" t="s">
        <v>194</v>
      </c>
      <c r="L246" s="45"/>
      <c r="M246" s="252" t="s">
        <v>1</v>
      </c>
      <c r="N246" s="253" t="s">
        <v>41</v>
      </c>
      <c r="O246" s="254"/>
      <c r="P246" s="255">
        <f>O246*H246</f>
        <v>0</v>
      </c>
      <c r="Q246" s="255">
        <v>0</v>
      </c>
      <c r="R246" s="255">
        <f>Q246*H246</f>
        <v>0</v>
      </c>
      <c r="S246" s="255">
        <v>0</v>
      </c>
      <c r="T246" s="25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190</v>
      </c>
      <c r="AT246" s="239" t="s">
        <v>186</v>
      </c>
      <c r="AU246" s="239" t="s">
        <v>85</v>
      </c>
      <c r="AY246" s="18" t="s">
        <v>183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190</v>
      </c>
      <c r="BM246" s="239" t="s">
        <v>2247</v>
      </c>
    </row>
    <row r="247" s="2" customFormat="1" ht="6.96" customHeight="1">
      <c r="A247" s="39"/>
      <c r="B247" s="67"/>
      <c r="C247" s="68"/>
      <c r="D247" s="68"/>
      <c r="E247" s="68"/>
      <c r="F247" s="68"/>
      <c r="G247" s="68"/>
      <c r="H247" s="68"/>
      <c r="I247" s="68"/>
      <c r="J247" s="68"/>
      <c r="K247" s="68"/>
      <c r="L247" s="45"/>
      <c r="M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</row>
  </sheetData>
  <sheetProtection sheet="1" autoFilter="0" formatColumns="0" formatRows="0" objects="1" scenarios="1" spinCount="100000" saltValue="E5jVB5Uew7fDx7FDbubggh9sJDalmzt+ICHgW/vH7CHUl04O0z6I6eLdsz7H74BFJzexlshggPUVu/VbpetkBQ==" hashValue="TaXYxvZQ/T1KPr/6XjvBDQnk0sMb+F2eXDC7bDzaih0AwVfTUKHblGSoOJGHyXF5MbU0dHBQz1BbqJbhlnhwOQ==" algorithmName="SHA-512" password="CC35"/>
  <autoFilter ref="C134:K24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1:H121"/>
    <mergeCell ref="E125:H125"/>
    <mergeCell ref="E123:H123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1929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2248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28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ROUND(J130,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ROUND((SUM(BE130:BE160)),  2)</f>
        <v>0</v>
      </c>
      <c r="G37" s="39"/>
      <c r="H37" s="39"/>
      <c r="I37" s="166">
        <v>0.20999999999999999</v>
      </c>
      <c r="J37" s="165">
        <f>ROUND(((SUM(BE130:BE160))*I37),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ROUND((SUM(BF130:BF160)),  2)</f>
        <v>0</v>
      </c>
      <c r="G38" s="39"/>
      <c r="H38" s="39"/>
      <c r="I38" s="166">
        <v>0.12</v>
      </c>
      <c r="J38" s="165">
        <f>ROUND(((SUM(BF130:BF160))*I38),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ROUND((SUM(BG130:BG160)),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ROUND((SUM(BH130:BH160)),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ROUND((SUM(BI130:BI160)),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1929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SO-03 ELE - Elektromontáže - budova III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J130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1604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1605</v>
      </c>
      <c r="E102" s="198"/>
      <c r="F102" s="198"/>
      <c r="G102" s="198"/>
      <c r="H102" s="198"/>
      <c r="I102" s="198"/>
      <c r="J102" s="199">
        <f>J132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1606</v>
      </c>
      <c r="E103" s="198"/>
      <c r="F103" s="198"/>
      <c r="G103" s="198"/>
      <c r="H103" s="198"/>
      <c r="I103" s="198"/>
      <c r="J103" s="199">
        <f>J133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6"/>
      <c r="C104" s="134"/>
      <c r="D104" s="197" t="s">
        <v>1607</v>
      </c>
      <c r="E104" s="198"/>
      <c r="F104" s="198"/>
      <c r="G104" s="198"/>
      <c r="H104" s="198"/>
      <c r="I104" s="198"/>
      <c r="J104" s="199">
        <f>J153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6"/>
      <c r="C105" s="134"/>
      <c r="D105" s="197" t="s">
        <v>1608</v>
      </c>
      <c r="E105" s="198"/>
      <c r="F105" s="198"/>
      <c r="G105" s="198"/>
      <c r="H105" s="198"/>
      <c r="I105" s="198"/>
      <c r="J105" s="199">
        <f>J157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6"/>
      <c r="C106" s="134"/>
      <c r="D106" s="197" t="s">
        <v>1609</v>
      </c>
      <c r="E106" s="198"/>
      <c r="F106" s="198"/>
      <c r="G106" s="198"/>
      <c r="H106" s="198"/>
      <c r="I106" s="198"/>
      <c r="J106" s="199">
        <f>J159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168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ČZU akce - sloučení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145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1" customFormat="1" ht="16.5" customHeight="1">
      <c r="B118" s="22"/>
      <c r="C118" s="23"/>
      <c r="D118" s="23"/>
      <c r="E118" s="185" t="s">
        <v>861</v>
      </c>
      <c r="F118" s="23"/>
      <c r="G118" s="23"/>
      <c r="H118" s="23"/>
      <c r="I118" s="23"/>
      <c r="J118" s="23"/>
      <c r="K118" s="23"/>
      <c r="L118" s="21"/>
    </row>
    <row r="119" s="1" customFormat="1" ht="12" customHeight="1">
      <c r="B119" s="22"/>
      <c r="C119" s="33" t="s">
        <v>147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295" t="s">
        <v>1929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1332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E13</f>
        <v>SO-03 ELE - Elektromontáže - budova III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F16</f>
        <v>areál ČZU v Praze</v>
      </c>
      <c r="G124" s="41"/>
      <c r="H124" s="41"/>
      <c r="I124" s="33" t="s">
        <v>22</v>
      </c>
      <c r="J124" s="80" t="str">
        <f>IF(J16="","",J16)</f>
        <v>15. 7. 2024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E19</f>
        <v>ČZU v Praze, Kamýcká 129, 165 00 Praha 6 - Suchdol</v>
      </c>
      <c r="G126" s="41"/>
      <c r="H126" s="41"/>
      <c r="I126" s="33" t="s">
        <v>31</v>
      </c>
      <c r="J126" s="37" t="str">
        <f>E25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29</v>
      </c>
      <c r="D127" s="41"/>
      <c r="E127" s="41"/>
      <c r="F127" s="28" t="str">
        <f>IF(E22="","",E22)</f>
        <v>Vyplň údaj</v>
      </c>
      <c r="G127" s="41"/>
      <c r="H127" s="41"/>
      <c r="I127" s="33" t="s">
        <v>34</v>
      </c>
      <c r="J127" s="37" t="str">
        <f>E28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1"/>
      <c r="B129" s="202"/>
      <c r="C129" s="203" t="s">
        <v>169</v>
      </c>
      <c r="D129" s="204" t="s">
        <v>61</v>
      </c>
      <c r="E129" s="204" t="s">
        <v>57</v>
      </c>
      <c r="F129" s="204" t="s">
        <v>58</v>
      </c>
      <c r="G129" s="204" t="s">
        <v>170</v>
      </c>
      <c r="H129" s="204" t="s">
        <v>171</v>
      </c>
      <c r="I129" s="204" t="s">
        <v>172</v>
      </c>
      <c r="J129" s="204" t="s">
        <v>151</v>
      </c>
      <c r="K129" s="205" t="s">
        <v>173</v>
      </c>
      <c r="L129" s="206"/>
      <c r="M129" s="101" t="s">
        <v>1</v>
      </c>
      <c r="N129" s="102" t="s">
        <v>40</v>
      </c>
      <c r="O129" s="102" t="s">
        <v>174</v>
      </c>
      <c r="P129" s="102" t="s">
        <v>175</v>
      </c>
      <c r="Q129" s="102" t="s">
        <v>176</v>
      </c>
      <c r="R129" s="102" t="s">
        <v>177</v>
      </c>
      <c r="S129" s="102" t="s">
        <v>178</v>
      </c>
      <c r="T129" s="103" t="s">
        <v>179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9"/>
      <c r="B130" s="40"/>
      <c r="C130" s="108" t="s">
        <v>180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</f>
        <v>0</v>
      </c>
      <c r="Q130" s="105"/>
      <c r="R130" s="209">
        <f>R131</f>
        <v>0</v>
      </c>
      <c r="S130" s="105"/>
      <c r="T130" s="210">
        <f>T131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153</v>
      </c>
      <c r="BK130" s="211">
        <f>BK131</f>
        <v>0</v>
      </c>
    </row>
    <row r="131" s="12" customFormat="1" ht="25.92" customHeight="1">
      <c r="A131" s="12"/>
      <c r="B131" s="212"/>
      <c r="C131" s="213"/>
      <c r="D131" s="214" t="s">
        <v>75</v>
      </c>
      <c r="E131" s="215" t="s">
        <v>191</v>
      </c>
      <c r="F131" s="215" t="s">
        <v>1610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</f>
        <v>0</v>
      </c>
      <c r="Q131" s="220"/>
      <c r="R131" s="221">
        <f>R132</f>
        <v>0</v>
      </c>
      <c r="S131" s="220"/>
      <c r="T131" s="22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100</v>
      </c>
      <c r="AT131" s="224" t="s">
        <v>75</v>
      </c>
      <c r="AU131" s="224" t="s">
        <v>76</v>
      </c>
      <c r="AY131" s="223" t="s">
        <v>183</v>
      </c>
      <c r="BK131" s="225">
        <f>BK132</f>
        <v>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1611</v>
      </c>
      <c r="F132" s="226" t="s">
        <v>1612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P133+P153+P157+P159</f>
        <v>0</v>
      </c>
      <c r="Q132" s="220"/>
      <c r="R132" s="221">
        <f>R133+R153+R157+R159</f>
        <v>0</v>
      </c>
      <c r="S132" s="220"/>
      <c r="T132" s="222">
        <f>T133+T153+T157+T159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100</v>
      </c>
      <c r="AT132" s="224" t="s">
        <v>75</v>
      </c>
      <c r="AU132" s="224" t="s">
        <v>83</v>
      </c>
      <c r="AY132" s="223" t="s">
        <v>183</v>
      </c>
      <c r="BK132" s="225">
        <f>BK133+BK153+BK157+BK159</f>
        <v>0</v>
      </c>
    </row>
    <row r="133" s="12" customFormat="1" ht="20.88" customHeight="1">
      <c r="A133" s="12"/>
      <c r="B133" s="212"/>
      <c r="C133" s="213"/>
      <c r="D133" s="214" t="s">
        <v>75</v>
      </c>
      <c r="E133" s="226" t="s">
        <v>556</v>
      </c>
      <c r="F133" s="226" t="s">
        <v>1613</v>
      </c>
      <c r="G133" s="213"/>
      <c r="H133" s="213"/>
      <c r="I133" s="216"/>
      <c r="J133" s="227">
        <f>BK133</f>
        <v>0</v>
      </c>
      <c r="K133" s="213"/>
      <c r="L133" s="218"/>
      <c r="M133" s="219"/>
      <c r="N133" s="220"/>
      <c r="O133" s="220"/>
      <c r="P133" s="221">
        <f>SUM(P134:P152)</f>
        <v>0</v>
      </c>
      <c r="Q133" s="220"/>
      <c r="R133" s="221">
        <f>SUM(R134:R152)</f>
        <v>0</v>
      </c>
      <c r="S133" s="220"/>
      <c r="T133" s="222">
        <f>SUM(T134:T152)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83</v>
      </c>
      <c r="AT133" s="224" t="s">
        <v>75</v>
      </c>
      <c r="AU133" s="224" t="s">
        <v>85</v>
      </c>
      <c r="AY133" s="223" t="s">
        <v>183</v>
      </c>
      <c r="BK133" s="225">
        <f>SUM(BK134:BK152)</f>
        <v>0</v>
      </c>
    </row>
    <row r="134" s="2" customFormat="1" ht="16.5" customHeight="1">
      <c r="A134" s="39"/>
      <c r="B134" s="40"/>
      <c r="C134" s="228" t="s">
        <v>83</v>
      </c>
      <c r="D134" s="228" t="s">
        <v>186</v>
      </c>
      <c r="E134" s="229" t="s">
        <v>1614</v>
      </c>
      <c r="F134" s="230" t="s">
        <v>1615</v>
      </c>
      <c r="G134" s="231" t="s">
        <v>560</v>
      </c>
      <c r="H134" s="232">
        <v>20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304</v>
      </c>
      <c r="AT134" s="239" t="s">
        <v>186</v>
      </c>
      <c r="AU134" s="239" t="s">
        <v>100</v>
      </c>
      <c r="AY134" s="18" t="s">
        <v>183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304</v>
      </c>
      <c r="BM134" s="239" t="s">
        <v>85</v>
      </c>
    </row>
    <row r="135" s="2" customFormat="1" ht="16.5" customHeight="1">
      <c r="A135" s="39"/>
      <c r="B135" s="40"/>
      <c r="C135" s="228" t="s">
        <v>100</v>
      </c>
      <c r="D135" s="228" t="s">
        <v>186</v>
      </c>
      <c r="E135" s="229" t="s">
        <v>1616</v>
      </c>
      <c r="F135" s="230" t="s">
        <v>1617</v>
      </c>
      <c r="G135" s="231" t="s">
        <v>1618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304</v>
      </c>
      <c r="AT135" s="239" t="s">
        <v>186</v>
      </c>
      <c r="AU135" s="239" t="s">
        <v>100</v>
      </c>
      <c r="AY135" s="18" t="s">
        <v>183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304</v>
      </c>
      <c r="BM135" s="239" t="s">
        <v>199</v>
      </c>
    </row>
    <row r="136" s="2" customFormat="1" ht="24.15" customHeight="1">
      <c r="A136" s="39"/>
      <c r="B136" s="40"/>
      <c r="C136" s="228" t="s">
        <v>196</v>
      </c>
      <c r="D136" s="228" t="s">
        <v>186</v>
      </c>
      <c r="E136" s="229" t="s">
        <v>1619</v>
      </c>
      <c r="F136" s="230" t="s">
        <v>1620</v>
      </c>
      <c r="G136" s="231" t="s">
        <v>560</v>
      </c>
      <c r="H136" s="232">
        <v>2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304</v>
      </c>
      <c r="AT136" s="239" t="s">
        <v>186</v>
      </c>
      <c r="AU136" s="239" t="s">
        <v>100</v>
      </c>
      <c r="AY136" s="18" t="s">
        <v>183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304</v>
      </c>
      <c r="BM136" s="239" t="s">
        <v>202</v>
      </c>
    </row>
    <row r="137" s="2" customFormat="1" ht="16.5" customHeight="1">
      <c r="A137" s="39"/>
      <c r="B137" s="40"/>
      <c r="C137" s="228" t="s">
        <v>203</v>
      </c>
      <c r="D137" s="228" t="s">
        <v>186</v>
      </c>
      <c r="E137" s="229" t="s">
        <v>1621</v>
      </c>
      <c r="F137" s="230" t="s">
        <v>1622</v>
      </c>
      <c r="G137" s="231" t="s">
        <v>560</v>
      </c>
      <c r="H137" s="232">
        <v>11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304</v>
      </c>
      <c r="AT137" s="239" t="s">
        <v>186</v>
      </c>
      <c r="AU137" s="239" t="s">
        <v>100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304</v>
      </c>
      <c r="BM137" s="239" t="s">
        <v>206</v>
      </c>
    </row>
    <row r="138" s="2" customFormat="1" ht="16.5" customHeight="1">
      <c r="A138" s="39"/>
      <c r="B138" s="40"/>
      <c r="C138" s="228" t="s">
        <v>199</v>
      </c>
      <c r="D138" s="228" t="s">
        <v>186</v>
      </c>
      <c r="E138" s="229" t="s">
        <v>1623</v>
      </c>
      <c r="F138" s="230" t="s">
        <v>1624</v>
      </c>
      <c r="G138" s="231" t="s">
        <v>560</v>
      </c>
      <c r="H138" s="232">
        <v>5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304</v>
      </c>
      <c r="AT138" s="239" t="s">
        <v>186</v>
      </c>
      <c r="AU138" s="239" t="s">
        <v>100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304</v>
      </c>
      <c r="BM138" s="239" t="s">
        <v>8</v>
      </c>
    </row>
    <row r="139" s="2" customFormat="1" ht="24.15" customHeight="1">
      <c r="A139" s="39"/>
      <c r="B139" s="40"/>
      <c r="C139" s="228" t="s">
        <v>209</v>
      </c>
      <c r="D139" s="228" t="s">
        <v>186</v>
      </c>
      <c r="E139" s="229" t="s">
        <v>1625</v>
      </c>
      <c r="F139" s="230" t="s">
        <v>1632</v>
      </c>
      <c r="G139" s="231" t="s">
        <v>238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304</v>
      </c>
      <c r="AT139" s="239" t="s">
        <v>186</v>
      </c>
      <c r="AU139" s="239" t="s">
        <v>100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304</v>
      </c>
      <c r="BM139" s="239" t="s">
        <v>212</v>
      </c>
    </row>
    <row r="140" s="2" customFormat="1" ht="24.15" customHeight="1">
      <c r="A140" s="39"/>
      <c r="B140" s="40"/>
      <c r="C140" s="228" t="s">
        <v>202</v>
      </c>
      <c r="D140" s="228" t="s">
        <v>186</v>
      </c>
      <c r="E140" s="229" t="s">
        <v>1627</v>
      </c>
      <c r="F140" s="230" t="s">
        <v>2249</v>
      </c>
      <c r="G140" s="231" t="s">
        <v>560</v>
      </c>
      <c r="H140" s="232">
        <v>4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304</v>
      </c>
      <c r="AT140" s="239" t="s">
        <v>186</v>
      </c>
      <c r="AU140" s="239" t="s">
        <v>100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304</v>
      </c>
      <c r="BM140" s="239" t="s">
        <v>190</v>
      </c>
    </row>
    <row r="141" s="2" customFormat="1" ht="24.15" customHeight="1">
      <c r="A141" s="39"/>
      <c r="B141" s="40"/>
      <c r="C141" s="228" t="s">
        <v>215</v>
      </c>
      <c r="D141" s="228" t="s">
        <v>186</v>
      </c>
      <c r="E141" s="229" t="s">
        <v>1629</v>
      </c>
      <c r="F141" s="230" t="s">
        <v>1634</v>
      </c>
      <c r="G141" s="231" t="s">
        <v>238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304</v>
      </c>
      <c r="AT141" s="239" t="s">
        <v>186</v>
      </c>
      <c r="AU141" s="239" t="s">
        <v>100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304</v>
      </c>
      <c r="BM141" s="239" t="s">
        <v>218</v>
      </c>
    </row>
    <row r="142" s="2" customFormat="1" ht="24.15" customHeight="1">
      <c r="A142" s="39"/>
      <c r="B142" s="40"/>
      <c r="C142" s="228" t="s">
        <v>206</v>
      </c>
      <c r="D142" s="228" t="s">
        <v>186</v>
      </c>
      <c r="E142" s="229" t="s">
        <v>1631</v>
      </c>
      <c r="F142" s="230" t="s">
        <v>1636</v>
      </c>
      <c r="G142" s="231" t="s">
        <v>560</v>
      </c>
      <c r="H142" s="232">
        <v>11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304</v>
      </c>
      <c r="AT142" s="239" t="s">
        <v>186</v>
      </c>
      <c r="AU142" s="239" t="s">
        <v>100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304</v>
      </c>
      <c r="BM142" s="239" t="s">
        <v>221</v>
      </c>
    </row>
    <row r="143" s="2" customFormat="1" ht="24.15" customHeight="1">
      <c r="A143" s="39"/>
      <c r="B143" s="40"/>
      <c r="C143" s="228" t="s">
        <v>222</v>
      </c>
      <c r="D143" s="228" t="s">
        <v>186</v>
      </c>
      <c r="E143" s="229" t="s">
        <v>1633</v>
      </c>
      <c r="F143" s="230" t="s">
        <v>1638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304</v>
      </c>
      <c r="AT143" s="239" t="s">
        <v>186</v>
      </c>
      <c r="AU143" s="239" t="s">
        <v>100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304</v>
      </c>
      <c r="BM143" s="239" t="s">
        <v>225</v>
      </c>
    </row>
    <row r="144" s="2" customFormat="1" ht="37.8" customHeight="1">
      <c r="A144" s="39"/>
      <c r="B144" s="40"/>
      <c r="C144" s="228" t="s">
        <v>8</v>
      </c>
      <c r="D144" s="228" t="s">
        <v>186</v>
      </c>
      <c r="E144" s="229" t="s">
        <v>1635</v>
      </c>
      <c r="F144" s="230" t="s">
        <v>1640</v>
      </c>
      <c r="G144" s="231" t="s">
        <v>238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304</v>
      </c>
      <c r="AT144" s="239" t="s">
        <v>186</v>
      </c>
      <c r="AU144" s="239" t="s">
        <v>100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304</v>
      </c>
      <c r="BM144" s="239" t="s">
        <v>228</v>
      </c>
    </row>
    <row r="145" s="2" customFormat="1" ht="49.05" customHeight="1">
      <c r="A145" s="39"/>
      <c r="B145" s="40"/>
      <c r="C145" s="228" t="s">
        <v>229</v>
      </c>
      <c r="D145" s="228" t="s">
        <v>186</v>
      </c>
      <c r="E145" s="229" t="s">
        <v>1637</v>
      </c>
      <c r="F145" s="230" t="s">
        <v>1642</v>
      </c>
      <c r="G145" s="231" t="s">
        <v>238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304</v>
      </c>
      <c r="AT145" s="239" t="s">
        <v>186</v>
      </c>
      <c r="AU145" s="239" t="s">
        <v>100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304</v>
      </c>
      <c r="BM145" s="239" t="s">
        <v>233</v>
      </c>
    </row>
    <row r="146" s="2" customFormat="1" ht="24.15" customHeight="1">
      <c r="A146" s="39"/>
      <c r="B146" s="40"/>
      <c r="C146" s="228" t="s">
        <v>212</v>
      </c>
      <c r="D146" s="228" t="s">
        <v>186</v>
      </c>
      <c r="E146" s="229" t="s">
        <v>1639</v>
      </c>
      <c r="F146" s="230" t="s">
        <v>1644</v>
      </c>
      <c r="G146" s="231" t="s">
        <v>238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304</v>
      </c>
      <c r="AT146" s="239" t="s">
        <v>186</v>
      </c>
      <c r="AU146" s="239" t="s">
        <v>100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304</v>
      </c>
      <c r="BM146" s="239" t="s">
        <v>239</v>
      </c>
    </row>
    <row r="147" s="2" customFormat="1" ht="33" customHeight="1">
      <c r="A147" s="39"/>
      <c r="B147" s="40"/>
      <c r="C147" s="228" t="s">
        <v>240</v>
      </c>
      <c r="D147" s="228" t="s">
        <v>186</v>
      </c>
      <c r="E147" s="229" t="s">
        <v>1641</v>
      </c>
      <c r="F147" s="230" t="s">
        <v>1646</v>
      </c>
      <c r="G147" s="231" t="s">
        <v>673</v>
      </c>
      <c r="H147" s="232">
        <v>4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304</v>
      </c>
      <c r="AT147" s="239" t="s">
        <v>186</v>
      </c>
      <c r="AU147" s="239" t="s">
        <v>100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304</v>
      </c>
      <c r="BM147" s="239" t="s">
        <v>244</v>
      </c>
    </row>
    <row r="148" s="2" customFormat="1" ht="16.5" customHeight="1">
      <c r="A148" s="39"/>
      <c r="B148" s="40"/>
      <c r="C148" s="228" t="s">
        <v>190</v>
      </c>
      <c r="D148" s="228" t="s">
        <v>186</v>
      </c>
      <c r="E148" s="229" t="s">
        <v>1643</v>
      </c>
      <c r="F148" s="230" t="s">
        <v>1648</v>
      </c>
      <c r="G148" s="231" t="s">
        <v>1618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304</v>
      </c>
      <c r="AT148" s="239" t="s">
        <v>186</v>
      </c>
      <c r="AU148" s="239" t="s">
        <v>100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304</v>
      </c>
      <c r="BM148" s="239" t="s">
        <v>195</v>
      </c>
    </row>
    <row r="149" s="2" customFormat="1" ht="16.5" customHeight="1">
      <c r="A149" s="39"/>
      <c r="B149" s="40"/>
      <c r="C149" s="228" t="s">
        <v>248</v>
      </c>
      <c r="D149" s="228" t="s">
        <v>186</v>
      </c>
      <c r="E149" s="229" t="s">
        <v>1645</v>
      </c>
      <c r="F149" s="230" t="s">
        <v>1650</v>
      </c>
      <c r="G149" s="231" t="s">
        <v>350</v>
      </c>
      <c r="H149" s="232">
        <v>0.050000000000000003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304</v>
      </c>
      <c r="AT149" s="239" t="s">
        <v>186</v>
      </c>
      <c r="AU149" s="239" t="s">
        <v>100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304</v>
      </c>
      <c r="BM149" s="239" t="s">
        <v>251</v>
      </c>
    </row>
    <row r="150" s="2" customFormat="1" ht="16.5" customHeight="1">
      <c r="A150" s="39"/>
      <c r="B150" s="40"/>
      <c r="C150" s="228" t="s">
        <v>218</v>
      </c>
      <c r="D150" s="228" t="s">
        <v>186</v>
      </c>
      <c r="E150" s="229" t="s">
        <v>1647</v>
      </c>
      <c r="F150" s="230" t="s">
        <v>1652</v>
      </c>
      <c r="G150" s="231" t="s">
        <v>350</v>
      </c>
      <c r="H150" s="232">
        <v>0.050000000000000003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304</v>
      </c>
      <c r="AT150" s="239" t="s">
        <v>186</v>
      </c>
      <c r="AU150" s="239" t="s">
        <v>100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304</v>
      </c>
      <c r="BM150" s="239" t="s">
        <v>254</v>
      </c>
    </row>
    <row r="151" s="2" customFormat="1" ht="16.5" customHeight="1">
      <c r="A151" s="39"/>
      <c r="B151" s="40"/>
      <c r="C151" s="228" t="s">
        <v>255</v>
      </c>
      <c r="D151" s="228" t="s">
        <v>186</v>
      </c>
      <c r="E151" s="229" t="s">
        <v>1649</v>
      </c>
      <c r="F151" s="230" t="s">
        <v>1654</v>
      </c>
      <c r="G151" s="231" t="s">
        <v>238</v>
      </c>
      <c r="H151" s="232">
        <v>1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304</v>
      </c>
      <c r="AT151" s="239" t="s">
        <v>186</v>
      </c>
      <c r="AU151" s="239" t="s">
        <v>100</v>
      </c>
      <c r="AY151" s="18" t="s">
        <v>183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304</v>
      </c>
      <c r="BM151" s="239" t="s">
        <v>258</v>
      </c>
    </row>
    <row r="152" s="2" customFormat="1" ht="16.5" customHeight="1">
      <c r="A152" s="39"/>
      <c r="B152" s="40"/>
      <c r="C152" s="228" t="s">
        <v>221</v>
      </c>
      <c r="D152" s="228" t="s">
        <v>186</v>
      </c>
      <c r="E152" s="229" t="s">
        <v>1651</v>
      </c>
      <c r="F152" s="230" t="s">
        <v>1656</v>
      </c>
      <c r="G152" s="231" t="s">
        <v>1618</v>
      </c>
      <c r="H152" s="232">
        <v>1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304</v>
      </c>
      <c r="AT152" s="239" t="s">
        <v>186</v>
      </c>
      <c r="AU152" s="239" t="s">
        <v>100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304</v>
      </c>
      <c r="BM152" s="239" t="s">
        <v>261</v>
      </c>
    </row>
    <row r="153" s="12" customFormat="1" ht="20.88" customHeight="1">
      <c r="A153" s="12"/>
      <c r="B153" s="212"/>
      <c r="C153" s="213"/>
      <c r="D153" s="214" t="s">
        <v>75</v>
      </c>
      <c r="E153" s="226" t="s">
        <v>565</v>
      </c>
      <c r="F153" s="226" t="s">
        <v>1657</v>
      </c>
      <c r="G153" s="213"/>
      <c r="H153" s="213"/>
      <c r="I153" s="216"/>
      <c r="J153" s="227">
        <f>BK153</f>
        <v>0</v>
      </c>
      <c r="K153" s="213"/>
      <c r="L153" s="218"/>
      <c r="M153" s="219"/>
      <c r="N153" s="220"/>
      <c r="O153" s="220"/>
      <c r="P153" s="221">
        <f>SUM(P154:P156)</f>
        <v>0</v>
      </c>
      <c r="Q153" s="220"/>
      <c r="R153" s="221">
        <f>SUM(R154:R156)</f>
        <v>0</v>
      </c>
      <c r="S153" s="220"/>
      <c r="T153" s="222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3" t="s">
        <v>83</v>
      </c>
      <c r="AT153" s="224" t="s">
        <v>75</v>
      </c>
      <c r="AU153" s="224" t="s">
        <v>85</v>
      </c>
      <c r="AY153" s="223" t="s">
        <v>183</v>
      </c>
      <c r="BK153" s="225">
        <f>SUM(BK154:BK156)</f>
        <v>0</v>
      </c>
    </row>
    <row r="154" s="2" customFormat="1" ht="16.5" customHeight="1">
      <c r="A154" s="39"/>
      <c r="B154" s="40"/>
      <c r="C154" s="228" t="s">
        <v>7</v>
      </c>
      <c r="D154" s="228" t="s">
        <v>186</v>
      </c>
      <c r="E154" s="229" t="s">
        <v>1658</v>
      </c>
      <c r="F154" s="230" t="s">
        <v>1659</v>
      </c>
      <c r="G154" s="231" t="s">
        <v>189</v>
      </c>
      <c r="H154" s="232">
        <v>40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304</v>
      </c>
      <c r="AT154" s="239" t="s">
        <v>186</v>
      </c>
      <c r="AU154" s="239" t="s">
        <v>100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304</v>
      </c>
      <c r="BM154" s="239" t="s">
        <v>266</v>
      </c>
    </row>
    <row r="155" s="2" customFormat="1" ht="16.5" customHeight="1">
      <c r="A155" s="39"/>
      <c r="B155" s="40"/>
      <c r="C155" s="228" t="s">
        <v>225</v>
      </c>
      <c r="D155" s="228" t="s">
        <v>186</v>
      </c>
      <c r="E155" s="229" t="s">
        <v>1660</v>
      </c>
      <c r="F155" s="230" t="s">
        <v>1661</v>
      </c>
      <c r="G155" s="231" t="s">
        <v>189</v>
      </c>
      <c r="H155" s="232">
        <v>10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304</v>
      </c>
      <c r="AT155" s="239" t="s">
        <v>186</v>
      </c>
      <c r="AU155" s="239" t="s">
        <v>100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304</v>
      </c>
      <c r="BM155" s="239" t="s">
        <v>269</v>
      </c>
    </row>
    <row r="156" s="2" customFormat="1" ht="16.5" customHeight="1">
      <c r="A156" s="39"/>
      <c r="B156" s="40"/>
      <c r="C156" s="228" t="s">
        <v>270</v>
      </c>
      <c r="D156" s="228" t="s">
        <v>186</v>
      </c>
      <c r="E156" s="229" t="s">
        <v>1662</v>
      </c>
      <c r="F156" s="230" t="s">
        <v>1663</v>
      </c>
      <c r="G156" s="231" t="s">
        <v>238</v>
      </c>
      <c r="H156" s="232">
        <v>1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304</v>
      </c>
      <c r="AT156" s="239" t="s">
        <v>186</v>
      </c>
      <c r="AU156" s="239" t="s">
        <v>100</v>
      </c>
      <c r="AY156" s="18" t="s">
        <v>183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304</v>
      </c>
      <c r="BM156" s="239" t="s">
        <v>273</v>
      </c>
    </row>
    <row r="157" s="12" customFormat="1" ht="20.88" customHeight="1">
      <c r="A157" s="12"/>
      <c r="B157" s="212"/>
      <c r="C157" s="213"/>
      <c r="D157" s="214" t="s">
        <v>75</v>
      </c>
      <c r="E157" s="226" t="s">
        <v>615</v>
      </c>
      <c r="F157" s="226" t="s">
        <v>1664</v>
      </c>
      <c r="G157" s="213"/>
      <c r="H157" s="213"/>
      <c r="I157" s="216"/>
      <c r="J157" s="227">
        <f>BK157</f>
        <v>0</v>
      </c>
      <c r="K157" s="213"/>
      <c r="L157" s="218"/>
      <c r="M157" s="219"/>
      <c r="N157" s="220"/>
      <c r="O157" s="220"/>
      <c r="P157" s="221">
        <f>P158</f>
        <v>0</v>
      </c>
      <c r="Q157" s="220"/>
      <c r="R157" s="221">
        <f>R158</f>
        <v>0</v>
      </c>
      <c r="S157" s="220"/>
      <c r="T157" s="222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3" t="s">
        <v>100</v>
      </c>
      <c r="AT157" s="224" t="s">
        <v>75</v>
      </c>
      <c r="AU157" s="224" t="s">
        <v>85</v>
      </c>
      <c r="AY157" s="223" t="s">
        <v>183</v>
      </c>
      <c r="BK157" s="225">
        <f>BK158</f>
        <v>0</v>
      </c>
    </row>
    <row r="158" s="2" customFormat="1" ht="16.5" customHeight="1">
      <c r="A158" s="39"/>
      <c r="B158" s="40"/>
      <c r="C158" s="228" t="s">
        <v>228</v>
      </c>
      <c r="D158" s="228" t="s">
        <v>186</v>
      </c>
      <c r="E158" s="229" t="s">
        <v>1665</v>
      </c>
      <c r="F158" s="230" t="s">
        <v>1666</v>
      </c>
      <c r="G158" s="231" t="s">
        <v>238</v>
      </c>
      <c r="H158" s="232">
        <v>1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304</v>
      </c>
      <c r="AT158" s="239" t="s">
        <v>186</v>
      </c>
      <c r="AU158" s="239" t="s">
        <v>100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304</v>
      </c>
      <c r="BM158" s="239" t="s">
        <v>2250</v>
      </c>
    </row>
    <row r="159" s="12" customFormat="1" ht="20.88" customHeight="1">
      <c r="A159" s="12"/>
      <c r="B159" s="212"/>
      <c r="C159" s="213"/>
      <c r="D159" s="214" t="s">
        <v>75</v>
      </c>
      <c r="E159" s="226" t="s">
        <v>624</v>
      </c>
      <c r="F159" s="226" t="s">
        <v>141</v>
      </c>
      <c r="G159" s="213"/>
      <c r="H159" s="213"/>
      <c r="I159" s="216"/>
      <c r="J159" s="227">
        <f>BK159</f>
        <v>0</v>
      </c>
      <c r="K159" s="213"/>
      <c r="L159" s="218"/>
      <c r="M159" s="219"/>
      <c r="N159" s="220"/>
      <c r="O159" s="220"/>
      <c r="P159" s="221">
        <f>P160</f>
        <v>0</v>
      </c>
      <c r="Q159" s="220"/>
      <c r="R159" s="221">
        <f>R160</f>
        <v>0</v>
      </c>
      <c r="S159" s="220"/>
      <c r="T159" s="222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3" t="s">
        <v>100</v>
      </c>
      <c r="AT159" s="224" t="s">
        <v>75</v>
      </c>
      <c r="AU159" s="224" t="s">
        <v>85</v>
      </c>
      <c r="AY159" s="223" t="s">
        <v>183</v>
      </c>
      <c r="BK159" s="225">
        <f>BK160</f>
        <v>0</v>
      </c>
    </row>
    <row r="160" s="2" customFormat="1" ht="16.5" customHeight="1">
      <c r="A160" s="39"/>
      <c r="B160" s="40"/>
      <c r="C160" s="228" t="s">
        <v>277</v>
      </c>
      <c r="D160" s="228" t="s">
        <v>186</v>
      </c>
      <c r="E160" s="229" t="s">
        <v>1668</v>
      </c>
      <c r="F160" s="230" t="s">
        <v>142</v>
      </c>
      <c r="G160" s="231" t="s">
        <v>232</v>
      </c>
      <c r="H160" s="251"/>
      <c r="I160" s="233"/>
      <c r="J160" s="234">
        <f>ROUND(I160*H160,2)</f>
        <v>0</v>
      </c>
      <c r="K160" s="230" t="s">
        <v>1</v>
      </c>
      <c r="L160" s="45"/>
      <c r="M160" s="252" t="s">
        <v>1</v>
      </c>
      <c r="N160" s="253" t="s">
        <v>41</v>
      </c>
      <c r="O160" s="254"/>
      <c r="P160" s="255">
        <f>O160*H160</f>
        <v>0</v>
      </c>
      <c r="Q160" s="255">
        <v>0</v>
      </c>
      <c r="R160" s="255">
        <f>Q160*H160</f>
        <v>0</v>
      </c>
      <c r="S160" s="255">
        <v>0</v>
      </c>
      <c r="T160" s="25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304</v>
      </c>
      <c r="AT160" s="239" t="s">
        <v>186</v>
      </c>
      <c r="AU160" s="239" t="s">
        <v>100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304</v>
      </c>
      <c r="BM160" s="239" t="s">
        <v>2251</v>
      </c>
    </row>
    <row r="161" s="2" customFormat="1" ht="6.96" customHeight="1">
      <c r="A161" s="39"/>
      <c r="B161" s="67"/>
      <c r="C161" s="68"/>
      <c r="D161" s="68"/>
      <c r="E161" s="68"/>
      <c r="F161" s="68"/>
      <c r="G161" s="68"/>
      <c r="H161" s="68"/>
      <c r="I161" s="68"/>
      <c r="J161" s="68"/>
      <c r="K161" s="68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piy1uzP71JFL5Cj6Jv91k3wP7vodw9j+qbQkr5Qb076ThfEBVH0GH3/N3ivY526aJwtN7pdRyFi4wDI+iRkFpA==" hashValue="Wycl8Y5jAThpX18VuczdqaGNM0lDvU18GMXvHyATu3vdEnfE8eDtQ90lNcbjCZVQ4yWSPxyQ2Snlp1ECtcur6A==" algorithmName="SHA-512" password="CC35"/>
  <autoFilter ref="C129:K16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131</v>
      </c>
      <c r="AZ2" s="296" t="s">
        <v>2252</v>
      </c>
      <c r="BA2" s="296" t="s">
        <v>2253</v>
      </c>
      <c r="BB2" s="296" t="s">
        <v>958</v>
      </c>
      <c r="BC2" s="296" t="s">
        <v>2254</v>
      </c>
      <c r="BD2" s="296" t="s">
        <v>85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  <c r="AZ3" s="296" t="s">
        <v>2255</v>
      </c>
      <c r="BA3" s="296" t="s">
        <v>2256</v>
      </c>
      <c r="BB3" s="296" t="s">
        <v>958</v>
      </c>
      <c r="BC3" s="296" t="s">
        <v>2257</v>
      </c>
      <c r="BD3" s="296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  <c r="AZ4" s="296" t="s">
        <v>2258</v>
      </c>
      <c r="BA4" s="296" t="s">
        <v>2259</v>
      </c>
      <c r="BB4" s="296" t="s">
        <v>958</v>
      </c>
      <c r="BC4" s="296" t="s">
        <v>2260</v>
      </c>
      <c r="BD4" s="296" t="s">
        <v>85</v>
      </c>
    </row>
    <row r="5" s="1" customFormat="1" ht="6.96" customHeight="1">
      <c r="B5" s="21"/>
      <c r="L5" s="21"/>
      <c r="AZ5" s="296" t="s">
        <v>2261</v>
      </c>
      <c r="BA5" s="296" t="s">
        <v>2262</v>
      </c>
      <c r="BB5" s="296" t="s">
        <v>958</v>
      </c>
      <c r="BC5" s="296" t="s">
        <v>2263</v>
      </c>
      <c r="BD5" s="296" t="s">
        <v>85</v>
      </c>
    </row>
    <row r="6" s="1" customFormat="1" ht="12" customHeight="1">
      <c r="B6" s="21"/>
      <c r="D6" s="152" t="s">
        <v>16</v>
      </c>
      <c r="L6" s="21"/>
      <c r="AZ6" s="296" t="s">
        <v>2264</v>
      </c>
      <c r="BA6" s="296" t="s">
        <v>2265</v>
      </c>
      <c r="BB6" s="296" t="s">
        <v>958</v>
      </c>
      <c r="BC6" s="296" t="s">
        <v>2266</v>
      </c>
      <c r="BD6" s="296" t="s">
        <v>85</v>
      </c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  <c r="AZ7" s="296" t="s">
        <v>2267</v>
      </c>
      <c r="BA7" s="296" t="s">
        <v>2268</v>
      </c>
      <c r="BB7" s="296" t="s">
        <v>958</v>
      </c>
      <c r="BC7" s="296" t="s">
        <v>2269</v>
      </c>
      <c r="BD7" s="296" t="s">
        <v>85</v>
      </c>
    </row>
    <row r="8" s="1" customFormat="1" ht="12" customHeight="1">
      <c r="B8" s="21"/>
      <c r="D8" s="152" t="s">
        <v>145</v>
      </c>
      <c r="L8" s="21"/>
      <c r="AZ8" s="296" t="s">
        <v>2270</v>
      </c>
      <c r="BA8" s="296" t="s">
        <v>2271</v>
      </c>
      <c r="BB8" s="296" t="s">
        <v>469</v>
      </c>
      <c r="BC8" s="296" t="s">
        <v>2272</v>
      </c>
      <c r="BD8" s="296" t="s">
        <v>85</v>
      </c>
    </row>
    <row r="9" s="2" customFormat="1" ht="16.5" customHeight="1">
      <c r="A9" s="39"/>
      <c r="B9" s="45"/>
      <c r="C9" s="39"/>
      <c r="D9" s="39"/>
      <c r="E9" s="153" t="s">
        <v>2273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96" t="s">
        <v>2274</v>
      </c>
      <c r="BA9" s="296" t="s">
        <v>2275</v>
      </c>
      <c r="BB9" s="296" t="s">
        <v>189</v>
      </c>
      <c r="BC9" s="296" t="s">
        <v>2276</v>
      </c>
      <c r="BD9" s="296" t="s">
        <v>85</v>
      </c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96" t="s">
        <v>2277</v>
      </c>
      <c r="BA10" s="296" t="s">
        <v>2278</v>
      </c>
      <c r="BB10" s="296" t="s">
        <v>189</v>
      </c>
      <c r="BC10" s="296" t="s">
        <v>2279</v>
      </c>
      <c r="BD10" s="296" t="s">
        <v>85</v>
      </c>
    </row>
    <row r="11" s="2" customFormat="1" ht="16.5" customHeight="1">
      <c r="A11" s="39"/>
      <c r="B11" s="45"/>
      <c r="C11" s="39"/>
      <c r="D11" s="39"/>
      <c r="E11" s="154" t="s">
        <v>2280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96" t="s">
        <v>2281</v>
      </c>
      <c r="BA11" s="296" t="s">
        <v>2282</v>
      </c>
      <c r="BB11" s="296" t="s">
        <v>189</v>
      </c>
      <c r="BC11" s="296" t="s">
        <v>2283</v>
      </c>
      <c r="BD11" s="296" t="s">
        <v>85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96" t="s">
        <v>2284</v>
      </c>
      <c r="BA12" s="296" t="s">
        <v>2285</v>
      </c>
      <c r="BB12" s="296" t="s">
        <v>350</v>
      </c>
      <c r="BC12" s="296" t="s">
        <v>2286</v>
      </c>
      <c r="BD12" s="296" t="s">
        <v>85</v>
      </c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96" t="s">
        <v>2287</v>
      </c>
      <c r="BA13" s="296" t="s">
        <v>2288</v>
      </c>
      <c r="BB13" s="296" t="s">
        <v>350</v>
      </c>
      <c r="BC13" s="296" t="s">
        <v>2289</v>
      </c>
      <c r="BD13" s="296" t="s">
        <v>85</v>
      </c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96" t="s">
        <v>2290</v>
      </c>
      <c r="BA14" s="296" t="s">
        <v>2291</v>
      </c>
      <c r="BB14" s="296" t="s">
        <v>350</v>
      </c>
      <c r="BC14" s="296" t="s">
        <v>2292</v>
      </c>
      <c r="BD14" s="296" t="s">
        <v>85</v>
      </c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96" t="s">
        <v>2293</v>
      </c>
      <c r="BA15" s="296" t="s">
        <v>2294</v>
      </c>
      <c r="BB15" s="296" t="s">
        <v>350</v>
      </c>
      <c r="BC15" s="296" t="s">
        <v>2295</v>
      </c>
      <c r="BD15" s="296" t="s">
        <v>85</v>
      </c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96" t="s">
        <v>2296</v>
      </c>
      <c r="BA16" s="296" t="s">
        <v>2297</v>
      </c>
      <c r="BB16" s="296" t="s">
        <v>350</v>
      </c>
      <c r="BC16" s="296" t="s">
        <v>2298</v>
      </c>
      <c r="BD16" s="296" t="s">
        <v>85</v>
      </c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96" t="s">
        <v>2299</v>
      </c>
      <c r="BA17" s="296" t="s">
        <v>2300</v>
      </c>
      <c r="BB17" s="296" t="s">
        <v>469</v>
      </c>
      <c r="BC17" s="296" t="s">
        <v>2301</v>
      </c>
      <c r="BD17" s="296" t="s">
        <v>85</v>
      </c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96" t="s">
        <v>2302</v>
      </c>
      <c r="BA18" s="296" t="s">
        <v>2303</v>
      </c>
      <c r="BB18" s="296" t="s">
        <v>469</v>
      </c>
      <c r="BC18" s="296" t="s">
        <v>2304</v>
      </c>
      <c r="BD18" s="296" t="s">
        <v>85</v>
      </c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96" t="s">
        <v>2305</v>
      </c>
      <c r="BA19" s="296" t="s">
        <v>2305</v>
      </c>
      <c r="BB19" s="296" t="s">
        <v>958</v>
      </c>
      <c r="BC19" s="296" t="s">
        <v>2306</v>
      </c>
      <c r="BD19" s="296" t="s">
        <v>85</v>
      </c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96" t="s">
        <v>2307</v>
      </c>
      <c r="BA20" s="296" t="s">
        <v>2308</v>
      </c>
      <c r="BB20" s="296" t="s">
        <v>958</v>
      </c>
      <c r="BC20" s="296" t="s">
        <v>2309</v>
      </c>
      <c r="BD20" s="296" t="s">
        <v>85</v>
      </c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96" t="s">
        <v>2310</v>
      </c>
      <c r="BA21" s="296" t="s">
        <v>2310</v>
      </c>
      <c r="BB21" s="296" t="s">
        <v>469</v>
      </c>
      <c r="BC21" s="296" t="s">
        <v>2311</v>
      </c>
      <c r="BD21" s="296" t="s">
        <v>85</v>
      </c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2" t="s">
        <v>28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ROUND((SUM(BE131:BE487)),  2)</f>
        <v>0</v>
      </c>
      <c r="G35" s="39"/>
      <c r="H35" s="39"/>
      <c r="I35" s="166">
        <v>0.20999999999999999</v>
      </c>
      <c r="J35" s="165">
        <f>ROUND(((SUM(BE131:BE487))*I35),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ROUND((SUM(BF131:BF487)),  2)</f>
        <v>0</v>
      </c>
      <c r="G36" s="39"/>
      <c r="H36" s="39"/>
      <c r="I36" s="166">
        <v>0.12</v>
      </c>
      <c r="J36" s="165">
        <f>ROUND(((SUM(BF131:BF487))*I36),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ROUND((SUM(BG131:BG487)),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ROUND((SUM(BH131:BH487)),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ROUND((SUM(BI131:BI487)),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2273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0301 - Dešťová kanalizace - mimo objekty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866</v>
      </c>
      <c r="E99" s="193"/>
      <c r="F99" s="193"/>
      <c r="G99" s="193"/>
      <c r="H99" s="193"/>
      <c r="I99" s="193"/>
      <c r="J99" s="194">
        <f>J132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2312</v>
      </c>
      <c r="E100" s="198"/>
      <c r="F100" s="198"/>
      <c r="G100" s="198"/>
      <c r="H100" s="198"/>
      <c r="I100" s="198"/>
      <c r="J100" s="199">
        <f>J133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868</v>
      </c>
      <c r="E101" s="198"/>
      <c r="F101" s="198"/>
      <c r="G101" s="198"/>
      <c r="H101" s="198"/>
      <c r="I101" s="198"/>
      <c r="J101" s="199">
        <f>J282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2313</v>
      </c>
      <c r="E102" s="198"/>
      <c r="F102" s="198"/>
      <c r="G102" s="198"/>
      <c r="H102" s="198"/>
      <c r="I102" s="198"/>
      <c r="J102" s="199">
        <f>J286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2314</v>
      </c>
      <c r="E103" s="198"/>
      <c r="F103" s="198"/>
      <c r="G103" s="198"/>
      <c r="H103" s="198"/>
      <c r="I103" s="198"/>
      <c r="J103" s="199">
        <f>J292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2315</v>
      </c>
      <c r="E104" s="198"/>
      <c r="F104" s="198"/>
      <c r="G104" s="198"/>
      <c r="H104" s="198"/>
      <c r="I104" s="198"/>
      <c r="J104" s="199">
        <f>J314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870</v>
      </c>
      <c r="E105" s="198"/>
      <c r="F105" s="198"/>
      <c r="G105" s="198"/>
      <c r="H105" s="198"/>
      <c r="I105" s="198"/>
      <c r="J105" s="199">
        <f>J439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871</v>
      </c>
      <c r="E106" s="198"/>
      <c r="F106" s="198"/>
      <c r="G106" s="198"/>
      <c r="H106" s="198"/>
      <c r="I106" s="198"/>
      <c r="J106" s="199">
        <f>J455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872</v>
      </c>
      <c r="E107" s="198"/>
      <c r="F107" s="198"/>
      <c r="G107" s="198"/>
      <c r="H107" s="198"/>
      <c r="I107" s="198"/>
      <c r="J107" s="199">
        <f>J480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154</v>
      </c>
      <c r="E108" s="193"/>
      <c r="F108" s="193"/>
      <c r="G108" s="193"/>
      <c r="H108" s="193"/>
      <c r="I108" s="193"/>
      <c r="J108" s="194">
        <f>J482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6"/>
      <c r="C109" s="134"/>
      <c r="D109" s="197" t="s">
        <v>1334</v>
      </c>
      <c r="E109" s="198"/>
      <c r="F109" s="198"/>
      <c r="G109" s="198"/>
      <c r="H109" s="198"/>
      <c r="I109" s="198"/>
      <c r="J109" s="199">
        <f>J483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168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ČZU akce - sloučení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145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5" t="s">
        <v>2273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147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0301 - Dešťová kanalizace - mimo objekty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areál ČZU v Praze</v>
      </c>
      <c r="G125" s="41"/>
      <c r="H125" s="41"/>
      <c r="I125" s="33" t="s">
        <v>22</v>
      </c>
      <c r="J125" s="80" t="str">
        <f>IF(J14="","",J14)</f>
        <v>15. 7. 2024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ČZU v Praze, Kamýcká 129, 165 00 Praha 6 - Suchdol</v>
      </c>
      <c r="G127" s="41"/>
      <c r="H127" s="41"/>
      <c r="I127" s="33" t="s">
        <v>31</v>
      </c>
      <c r="J127" s="37" t="str">
        <f>E23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29</v>
      </c>
      <c r="D128" s="41"/>
      <c r="E128" s="41"/>
      <c r="F128" s="28" t="str">
        <f>IF(E20="","",E20)</f>
        <v>Vyplň údaj</v>
      </c>
      <c r="G128" s="41"/>
      <c r="H128" s="41"/>
      <c r="I128" s="33" t="s">
        <v>34</v>
      </c>
      <c r="J128" s="37" t="str">
        <f>E26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1"/>
      <c r="B130" s="202"/>
      <c r="C130" s="203" t="s">
        <v>169</v>
      </c>
      <c r="D130" s="204" t="s">
        <v>61</v>
      </c>
      <c r="E130" s="204" t="s">
        <v>57</v>
      </c>
      <c r="F130" s="204" t="s">
        <v>58</v>
      </c>
      <c r="G130" s="204" t="s">
        <v>170</v>
      </c>
      <c r="H130" s="204" t="s">
        <v>171</v>
      </c>
      <c r="I130" s="204" t="s">
        <v>172</v>
      </c>
      <c r="J130" s="204" t="s">
        <v>151</v>
      </c>
      <c r="K130" s="205" t="s">
        <v>173</v>
      </c>
      <c r="L130" s="206"/>
      <c r="M130" s="101" t="s">
        <v>1</v>
      </c>
      <c r="N130" s="102" t="s">
        <v>40</v>
      </c>
      <c r="O130" s="102" t="s">
        <v>174</v>
      </c>
      <c r="P130" s="102" t="s">
        <v>175</v>
      </c>
      <c r="Q130" s="102" t="s">
        <v>176</v>
      </c>
      <c r="R130" s="102" t="s">
        <v>177</v>
      </c>
      <c r="S130" s="102" t="s">
        <v>178</v>
      </c>
      <c r="T130" s="103" t="s">
        <v>179</v>
      </c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</row>
    <row r="131" s="2" customFormat="1" ht="22.8" customHeight="1">
      <c r="A131" s="39"/>
      <c r="B131" s="40"/>
      <c r="C131" s="108" t="s">
        <v>180</v>
      </c>
      <c r="D131" s="41"/>
      <c r="E131" s="41"/>
      <c r="F131" s="41"/>
      <c r="G131" s="41"/>
      <c r="H131" s="41"/>
      <c r="I131" s="41"/>
      <c r="J131" s="207">
        <f>BK131</f>
        <v>0</v>
      </c>
      <c r="K131" s="41"/>
      <c r="L131" s="45"/>
      <c r="M131" s="104"/>
      <c r="N131" s="208"/>
      <c r="O131" s="105"/>
      <c r="P131" s="209">
        <f>P132+P482</f>
        <v>0</v>
      </c>
      <c r="Q131" s="105"/>
      <c r="R131" s="209">
        <f>R132+R482</f>
        <v>24.605760380000003</v>
      </c>
      <c r="S131" s="105"/>
      <c r="T131" s="210">
        <f>T132+T482</f>
        <v>148.40735000000001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153</v>
      </c>
      <c r="BK131" s="211">
        <f>BK132+BK482</f>
        <v>0</v>
      </c>
    </row>
    <row r="132" s="12" customFormat="1" ht="25.92" customHeight="1">
      <c r="A132" s="12"/>
      <c r="B132" s="212"/>
      <c r="C132" s="213"/>
      <c r="D132" s="214" t="s">
        <v>75</v>
      </c>
      <c r="E132" s="215" t="s">
        <v>878</v>
      </c>
      <c r="F132" s="215" t="s">
        <v>879</v>
      </c>
      <c r="G132" s="213"/>
      <c r="H132" s="213"/>
      <c r="I132" s="216"/>
      <c r="J132" s="217">
        <f>BK132</f>
        <v>0</v>
      </c>
      <c r="K132" s="213"/>
      <c r="L132" s="218"/>
      <c r="M132" s="219"/>
      <c r="N132" s="220"/>
      <c r="O132" s="220"/>
      <c r="P132" s="221">
        <f>P133+P282+P286+P292+P314+P439+P455+P480</f>
        <v>0</v>
      </c>
      <c r="Q132" s="220"/>
      <c r="R132" s="221">
        <f>R133+R282+R286+R292+R314+R439+R455+R480</f>
        <v>24.399680380000003</v>
      </c>
      <c r="S132" s="220"/>
      <c r="T132" s="222">
        <f>T133+T282+T286+T292+T314+T439+T455+T480</f>
        <v>148.30667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83</v>
      </c>
      <c r="AT132" s="224" t="s">
        <v>75</v>
      </c>
      <c r="AU132" s="224" t="s">
        <v>76</v>
      </c>
      <c r="AY132" s="223" t="s">
        <v>183</v>
      </c>
      <c r="BK132" s="225">
        <f>BK133+BK282+BK286+BK292+BK314+BK439+BK455+BK480</f>
        <v>0</v>
      </c>
    </row>
    <row r="133" s="12" customFormat="1" ht="22.8" customHeight="1">
      <c r="A133" s="12"/>
      <c r="B133" s="212"/>
      <c r="C133" s="213"/>
      <c r="D133" s="214" t="s">
        <v>75</v>
      </c>
      <c r="E133" s="226" t="s">
        <v>83</v>
      </c>
      <c r="F133" s="226" t="s">
        <v>2316</v>
      </c>
      <c r="G133" s="213"/>
      <c r="H133" s="213"/>
      <c r="I133" s="216"/>
      <c r="J133" s="227">
        <f>BK133</f>
        <v>0</v>
      </c>
      <c r="K133" s="213"/>
      <c r="L133" s="218"/>
      <c r="M133" s="219"/>
      <c r="N133" s="220"/>
      <c r="O133" s="220"/>
      <c r="P133" s="221">
        <f>SUM(P134:P281)</f>
        <v>0</v>
      </c>
      <c r="Q133" s="220"/>
      <c r="R133" s="221">
        <f>SUM(R134:R281)</f>
        <v>1.0182499999999999</v>
      </c>
      <c r="S133" s="220"/>
      <c r="T133" s="222">
        <f>SUM(T134:T281)</f>
        <v>142.90992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83</v>
      </c>
      <c r="AT133" s="224" t="s">
        <v>75</v>
      </c>
      <c r="AU133" s="224" t="s">
        <v>83</v>
      </c>
      <c r="AY133" s="223" t="s">
        <v>183</v>
      </c>
      <c r="BK133" s="225">
        <f>SUM(BK134:BK281)</f>
        <v>0</v>
      </c>
    </row>
    <row r="134" s="2" customFormat="1" ht="24.15" customHeight="1">
      <c r="A134" s="39"/>
      <c r="B134" s="40"/>
      <c r="C134" s="228" t="s">
        <v>83</v>
      </c>
      <c r="D134" s="228" t="s">
        <v>186</v>
      </c>
      <c r="E134" s="229" t="s">
        <v>2317</v>
      </c>
      <c r="F134" s="230" t="s">
        <v>2318</v>
      </c>
      <c r="G134" s="231" t="s">
        <v>469</v>
      </c>
      <c r="H134" s="232">
        <v>118.75</v>
      </c>
      <c r="I134" s="233"/>
      <c r="J134" s="234">
        <f>ROUND(I134*H134,2)</f>
        <v>0</v>
      </c>
      <c r="K134" s="230" t="s">
        <v>194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0.26000000000000001</v>
      </c>
      <c r="T134" s="238">
        <f>S134*H134</f>
        <v>30.875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196</v>
      </c>
      <c r="AT134" s="239" t="s">
        <v>186</v>
      </c>
      <c r="AU134" s="239" t="s">
        <v>85</v>
      </c>
      <c r="AY134" s="18" t="s">
        <v>183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196</v>
      </c>
      <c r="BM134" s="239" t="s">
        <v>2319</v>
      </c>
    </row>
    <row r="135" s="13" customFormat="1">
      <c r="A135" s="13"/>
      <c r="B135" s="262"/>
      <c r="C135" s="263"/>
      <c r="D135" s="257" t="s">
        <v>906</v>
      </c>
      <c r="E135" s="264" t="s">
        <v>1</v>
      </c>
      <c r="F135" s="265" t="s">
        <v>2302</v>
      </c>
      <c r="G135" s="263"/>
      <c r="H135" s="266">
        <v>118.75</v>
      </c>
      <c r="I135" s="267"/>
      <c r="J135" s="263"/>
      <c r="K135" s="263"/>
      <c r="L135" s="268"/>
      <c r="M135" s="269"/>
      <c r="N135" s="270"/>
      <c r="O135" s="270"/>
      <c r="P135" s="270"/>
      <c r="Q135" s="270"/>
      <c r="R135" s="270"/>
      <c r="S135" s="270"/>
      <c r="T135" s="27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72" t="s">
        <v>906</v>
      </c>
      <c r="AU135" s="272" t="s">
        <v>85</v>
      </c>
      <c r="AV135" s="13" t="s">
        <v>85</v>
      </c>
      <c r="AW135" s="13" t="s">
        <v>33</v>
      </c>
      <c r="AX135" s="13" t="s">
        <v>76</v>
      </c>
      <c r="AY135" s="272" t="s">
        <v>183</v>
      </c>
    </row>
    <row r="136" s="14" customFormat="1">
      <c r="A136" s="14"/>
      <c r="B136" s="273"/>
      <c r="C136" s="274"/>
      <c r="D136" s="257" t="s">
        <v>906</v>
      </c>
      <c r="E136" s="275" t="s">
        <v>1</v>
      </c>
      <c r="F136" s="276" t="s">
        <v>920</v>
      </c>
      <c r="G136" s="274"/>
      <c r="H136" s="277">
        <v>118.75</v>
      </c>
      <c r="I136" s="278"/>
      <c r="J136" s="274"/>
      <c r="K136" s="274"/>
      <c r="L136" s="279"/>
      <c r="M136" s="280"/>
      <c r="N136" s="281"/>
      <c r="O136" s="281"/>
      <c r="P136" s="281"/>
      <c r="Q136" s="281"/>
      <c r="R136" s="281"/>
      <c r="S136" s="281"/>
      <c r="T136" s="28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83" t="s">
        <v>906</v>
      </c>
      <c r="AU136" s="283" t="s">
        <v>85</v>
      </c>
      <c r="AV136" s="14" t="s">
        <v>196</v>
      </c>
      <c r="AW136" s="14" t="s">
        <v>33</v>
      </c>
      <c r="AX136" s="14" t="s">
        <v>83</v>
      </c>
      <c r="AY136" s="283" t="s">
        <v>183</v>
      </c>
    </row>
    <row r="137" s="2" customFormat="1" ht="24.15" customHeight="1">
      <c r="A137" s="39"/>
      <c r="B137" s="40"/>
      <c r="C137" s="228" t="s">
        <v>85</v>
      </c>
      <c r="D137" s="228" t="s">
        <v>186</v>
      </c>
      <c r="E137" s="229" t="s">
        <v>2320</v>
      </c>
      <c r="F137" s="230" t="s">
        <v>2321</v>
      </c>
      <c r="G137" s="231" t="s">
        <v>469</v>
      </c>
      <c r="H137" s="232">
        <v>241.01499999999999</v>
      </c>
      <c r="I137" s="233"/>
      <c r="J137" s="234">
        <f>ROUND(I137*H137,2)</f>
        <v>0</v>
      </c>
      <c r="K137" s="230" t="s">
        <v>194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0.28999999999999998</v>
      </c>
      <c r="T137" s="238">
        <f>S137*H137</f>
        <v>69.894349999999989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196</v>
      </c>
      <c r="AT137" s="239" t="s">
        <v>186</v>
      </c>
      <c r="AU137" s="239" t="s">
        <v>85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196</v>
      </c>
      <c r="BM137" s="239" t="s">
        <v>2322</v>
      </c>
    </row>
    <row r="138" s="13" customFormat="1">
      <c r="A138" s="13"/>
      <c r="B138" s="262"/>
      <c r="C138" s="263"/>
      <c r="D138" s="257" t="s">
        <v>906</v>
      </c>
      <c r="E138" s="264" t="s">
        <v>1</v>
      </c>
      <c r="F138" s="265" t="s">
        <v>2299</v>
      </c>
      <c r="G138" s="263"/>
      <c r="H138" s="266">
        <v>122.265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72" t="s">
        <v>906</v>
      </c>
      <c r="AU138" s="272" t="s">
        <v>85</v>
      </c>
      <c r="AV138" s="13" t="s">
        <v>85</v>
      </c>
      <c r="AW138" s="13" t="s">
        <v>33</v>
      </c>
      <c r="AX138" s="13" t="s">
        <v>76</v>
      </c>
      <c r="AY138" s="272" t="s">
        <v>183</v>
      </c>
    </row>
    <row r="139" s="13" customFormat="1">
      <c r="A139" s="13"/>
      <c r="B139" s="262"/>
      <c r="C139" s="263"/>
      <c r="D139" s="257" t="s">
        <v>906</v>
      </c>
      <c r="E139" s="264" t="s">
        <v>1</v>
      </c>
      <c r="F139" s="265" t="s">
        <v>2302</v>
      </c>
      <c r="G139" s="263"/>
      <c r="H139" s="266">
        <v>118.75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2" t="s">
        <v>906</v>
      </c>
      <c r="AU139" s="272" t="s">
        <v>85</v>
      </c>
      <c r="AV139" s="13" t="s">
        <v>85</v>
      </c>
      <c r="AW139" s="13" t="s">
        <v>33</v>
      </c>
      <c r="AX139" s="13" t="s">
        <v>76</v>
      </c>
      <c r="AY139" s="272" t="s">
        <v>183</v>
      </c>
    </row>
    <row r="140" s="14" customFormat="1">
      <c r="A140" s="14"/>
      <c r="B140" s="273"/>
      <c r="C140" s="274"/>
      <c r="D140" s="257" t="s">
        <v>906</v>
      </c>
      <c r="E140" s="275" t="s">
        <v>1</v>
      </c>
      <c r="F140" s="276" t="s">
        <v>920</v>
      </c>
      <c r="G140" s="274"/>
      <c r="H140" s="277">
        <v>241.01499999999999</v>
      </c>
      <c r="I140" s="278"/>
      <c r="J140" s="274"/>
      <c r="K140" s="274"/>
      <c r="L140" s="279"/>
      <c r="M140" s="280"/>
      <c r="N140" s="281"/>
      <c r="O140" s="281"/>
      <c r="P140" s="281"/>
      <c r="Q140" s="281"/>
      <c r="R140" s="281"/>
      <c r="S140" s="281"/>
      <c r="T140" s="28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83" t="s">
        <v>906</v>
      </c>
      <c r="AU140" s="283" t="s">
        <v>85</v>
      </c>
      <c r="AV140" s="14" t="s">
        <v>196</v>
      </c>
      <c r="AW140" s="14" t="s">
        <v>33</v>
      </c>
      <c r="AX140" s="14" t="s">
        <v>83</v>
      </c>
      <c r="AY140" s="283" t="s">
        <v>183</v>
      </c>
    </row>
    <row r="141" s="2" customFormat="1" ht="24.15" customHeight="1">
      <c r="A141" s="39"/>
      <c r="B141" s="40"/>
      <c r="C141" s="228" t="s">
        <v>100</v>
      </c>
      <c r="D141" s="228" t="s">
        <v>186</v>
      </c>
      <c r="E141" s="229" t="s">
        <v>2323</v>
      </c>
      <c r="F141" s="230" t="s">
        <v>2324</v>
      </c>
      <c r="G141" s="231" t="s">
        <v>469</v>
      </c>
      <c r="H141" s="232">
        <v>122.265</v>
      </c>
      <c r="I141" s="233"/>
      <c r="J141" s="234">
        <f>ROUND(I141*H141,2)</f>
        <v>0</v>
      </c>
      <c r="K141" s="230" t="s">
        <v>194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0.23999999999999999</v>
      </c>
      <c r="T141" s="238">
        <f>S141*H141</f>
        <v>29.343599999999999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2325</v>
      </c>
    </row>
    <row r="142" s="13" customFormat="1">
      <c r="A142" s="13"/>
      <c r="B142" s="262"/>
      <c r="C142" s="263"/>
      <c r="D142" s="257" t="s">
        <v>906</v>
      </c>
      <c r="E142" s="264" t="s">
        <v>1</v>
      </c>
      <c r="F142" s="265" t="s">
        <v>2299</v>
      </c>
      <c r="G142" s="263"/>
      <c r="H142" s="266">
        <v>122.265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2" t="s">
        <v>906</v>
      </c>
      <c r="AU142" s="272" t="s">
        <v>85</v>
      </c>
      <c r="AV142" s="13" t="s">
        <v>85</v>
      </c>
      <c r="AW142" s="13" t="s">
        <v>33</v>
      </c>
      <c r="AX142" s="13" t="s">
        <v>76</v>
      </c>
      <c r="AY142" s="272" t="s">
        <v>183</v>
      </c>
    </row>
    <row r="143" s="14" customFormat="1">
      <c r="A143" s="14"/>
      <c r="B143" s="273"/>
      <c r="C143" s="274"/>
      <c r="D143" s="257" t="s">
        <v>906</v>
      </c>
      <c r="E143" s="275" t="s">
        <v>1</v>
      </c>
      <c r="F143" s="276" t="s">
        <v>920</v>
      </c>
      <c r="G143" s="274"/>
      <c r="H143" s="277">
        <v>122.265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3" t="s">
        <v>906</v>
      </c>
      <c r="AU143" s="283" t="s">
        <v>85</v>
      </c>
      <c r="AV143" s="14" t="s">
        <v>196</v>
      </c>
      <c r="AW143" s="14" t="s">
        <v>33</v>
      </c>
      <c r="AX143" s="14" t="s">
        <v>83</v>
      </c>
      <c r="AY143" s="283" t="s">
        <v>183</v>
      </c>
    </row>
    <row r="144" s="2" customFormat="1" ht="16.5" customHeight="1">
      <c r="A144" s="39"/>
      <c r="B144" s="40"/>
      <c r="C144" s="228" t="s">
        <v>196</v>
      </c>
      <c r="D144" s="228" t="s">
        <v>186</v>
      </c>
      <c r="E144" s="229" t="s">
        <v>2326</v>
      </c>
      <c r="F144" s="230" t="s">
        <v>2327</v>
      </c>
      <c r="G144" s="231" t="s">
        <v>469</v>
      </c>
      <c r="H144" s="232">
        <v>122.265</v>
      </c>
      <c r="I144" s="233"/>
      <c r="J144" s="234">
        <f>ROUND(I144*H144,2)</f>
        <v>0</v>
      </c>
      <c r="K144" s="230" t="s">
        <v>194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0.098000000000000004</v>
      </c>
      <c r="T144" s="238">
        <f>S144*H144</f>
        <v>11.981970000000001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2328</v>
      </c>
    </row>
    <row r="145" s="13" customFormat="1">
      <c r="A145" s="13"/>
      <c r="B145" s="262"/>
      <c r="C145" s="263"/>
      <c r="D145" s="257" t="s">
        <v>906</v>
      </c>
      <c r="E145" s="264" t="s">
        <v>1</v>
      </c>
      <c r="F145" s="265" t="s">
        <v>2299</v>
      </c>
      <c r="G145" s="263"/>
      <c r="H145" s="266">
        <v>122.265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2" t="s">
        <v>906</v>
      </c>
      <c r="AU145" s="272" t="s">
        <v>85</v>
      </c>
      <c r="AV145" s="13" t="s">
        <v>85</v>
      </c>
      <c r="AW145" s="13" t="s">
        <v>33</v>
      </c>
      <c r="AX145" s="13" t="s">
        <v>76</v>
      </c>
      <c r="AY145" s="272" t="s">
        <v>183</v>
      </c>
    </row>
    <row r="146" s="14" customFormat="1">
      <c r="A146" s="14"/>
      <c r="B146" s="273"/>
      <c r="C146" s="274"/>
      <c r="D146" s="257" t="s">
        <v>906</v>
      </c>
      <c r="E146" s="275" t="s">
        <v>1</v>
      </c>
      <c r="F146" s="276" t="s">
        <v>920</v>
      </c>
      <c r="G146" s="274"/>
      <c r="H146" s="277">
        <v>122.265</v>
      </c>
      <c r="I146" s="278"/>
      <c r="J146" s="274"/>
      <c r="K146" s="274"/>
      <c r="L146" s="279"/>
      <c r="M146" s="280"/>
      <c r="N146" s="281"/>
      <c r="O146" s="281"/>
      <c r="P146" s="281"/>
      <c r="Q146" s="281"/>
      <c r="R146" s="281"/>
      <c r="S146" s="281"/>
      <c r="T146" s="28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3" t="s">
        <v>906</v>
      </c>
      <c r="AU146" s="283" t="s">
        <v>85</v>
      </c>
      <c r="AV146" s="14" t="s">
        <v>196</v>
      </c>
      <c r="AW146" s="14" t="s">
        <v>33</v>
      </c>
      <c r="AX146" s="14" t="s">
        <v>83</v>
      </c>
      <c r="AY146" s="283" t="s">
        <v>183</v>
      </c>
    </row>
    <row r="147" s="2" customFormat="1" ht="16.5" customHeight="1">
      <c r="A147" s="39"/>
      <c r="B147" s="40"/>
      <c r="C147" s="228" t="s">
        <v>203</v>
      </c>
      <c r="D147" s="228" t="s">
        <v>186</v>
      </c>
      <c r="E147" s="229" t="s">
        <v>2329</v>
      </c>
      <c r="F147" s="230" t="s">
        <v>2330</v>
      </c>
      <c r="G147" s="231" t="s">
        <v>189</v>
      </c>
      <c r="H147" s="232">
        <v>3</v>
      </c>
      <c r="I147" s="233"/>
      <c r="J147" s="234">
        <f>ROUND(I147*H147,2)</f>
        <v>0</v>
      </c>
      <c r="K147" s="230" t="s">
        <v>194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0.20499999999999999</v>
      </c>
      <c r="T147" s="238">
        <f>S147*H147</f>
        <v>0.61499999999999999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196</v>
      </c>
      <c r="AT147" s="239" t="s">
        <v>186</v>
      </c>
      <c r="AU147" s="239" t="s">
        <v>85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196</v>
      </c>
      <c r="BM147" s="239" t="s">
        <v>2331</v>
      </c>
    </row>
    <row r="148" s="13" customFormat="1">
      <c r="A148" s="13"/>
      <c r="B148" s="262"/>
      <c r="C148" s="263"/>
      <c r="D148" s="257" t="s">
        <v>906</v>
      </c>
      <c r="E148" s="264" t="s">
        <v>1</v>
      </c>
      <c r="F148" s="265" t="s">
        <v>2332</v>
      </c>
      <c r="G148" s="263"/>
      <c r="H148" s="266">
        <v>3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2" t="s">
        <v>906</v>
      </c>
      <c r="AU148" s="272" t="s">
        <v>85</v>
      </c>
      <c r="AV148" s="13" t="s">
        <v>85</v>
      </c>
      <c r="AW148" s="13" t="s">
        <v>33</v>
      </c>
      <c r="AX148" s="13" t="s">
        <v>76</v>
      </c>
      <c r="AY148" s="272" t="s">
        <v>183</v>
      </c>
    </row>
    <row r="149" s="14" customFormat="1">
      <c r="A149" s="14"/>
      <c r="B149" s="273"/>
      <c r="C149" s="274"/>
      <c r="D149" s="257" t="s">
        <v>906</v>
      </c>
      <c r="E149" s="275" t="s">
        <v>1</v>
      </c>
      <c r="F149" s="276" t="s">
        <v>920</v>
      </c>
      <c r="G149" s="274"/>
      <c r="H149" s="277">
        <v>3</v>
      </c>
      <c r="I149" s="278"/>
      <c r="J149" s="274"/>
      <c r="K149" s="274"/>
      <c r="L149" s="279"/>
      <c r="M149" s="280"/>
      <c r="N149" s="281"/>
      <c r="O149" s="281"/>
      <c r="P149" s="281"/>
      <c r="Q149" s="281"/>
      <c r="R149" s="281"/>
      <c r="S149" s="281"/>
      <c r="T149" s="28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83" t="s">
        <v>906</v>
      </c>
      <c r="AU149" s="283" t="s">
        <v>85</v>
      </c>
      <c r="AV149" s="14" t="s">
        <v>196</v>
      </c>
      <c r="AW149" s="14" t="s">
        <v>33</v>
      </c>
      <c r="AX149" s="14" t="s">
        <v>83</v>
      </c>
      <c r="AY149" s="283" t="s">
        <v>183</v>
      </c>
    </row>
    <row r="150" s="2" customFormat="1" ht="16.5" customHeight="1">
      <c r="A150" s="39"/>
      <c r="B150" s="40"/>
      <c r="C150" s="228" t="s">
        <v>199</v>
      </c>
      <c r="D150" s="228" t="s">
        <v>186</v>
      </c>
      <c r="E150" s="229" t="s">
        <v>2333</v>
      </c>
      <c r="F150" s="230" t="s">
        <v>2334</v>
      </c>
      <c r="G150" s="231" t="s">
        <v>189</v>
      </c>
      <c r="H150" s="232">
        <v>3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0.040000000000000001</v>
      </c>
      <c r="T150" s="238">
        <f>S150*H150</f>
        <v>0.12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2335</v>
      </c>
    </row>
    <row r="151" s="13" customFormat="1">
      <c r="A151" s="13"/>
      <c r="B151" s="262"/>
      <c r="C151" s="263"/>
      <c r="D151" s="257" t="s">
        <v>906</v>
      </c>
      <c r="E151" s="264" t="s">
        <v>1</v>
      </c>
      <c r="F151" s="265" t="s">
        <v>2336</v>
      </c>
      <c r="G151" s="263"/>
      <c r="H151" s="266">
        <v>3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33</v>
      </c>
      <c r="AX151" s="13" t="s">
        <v>76</v>
      </c>
      <c r="AY151" s="272" t="s">
        <v>183</v>
      </c>
    </row>
    <row r="152" s="14" customFormat="1">
      <c r="A152" s="14"/>
      <c r="B152" s="273"/>
      <c r="C152" s="274"/>
      <c r="D152" s="257" t="s">
        <v>906</v>
      </c>
      <c r="E152" s="275" t="s">
        <v>1</v>
      </c>
      <c r="F152" s="276" t="s">
        <v>920</v>
      </c>
      <c r="G152" s="274"/>
      <c r="H152" s="277">
        <v>3</v>
      </c>
      <c r="I152" s="278"/>
      <c r="J152" s="274"/>
      <c r="K152" s="274"/>
      <c r="L152" s="279"/>
      <c r="M152" s="280"/>
      <c r="N152" s="281"/>
      <c r="O152" s="281"/>
      <c r="P152" s="281"/>
      <c r="Q152" s="281"/>
      <c r="R152" s="281"/>
      <c r="S152" s="281"/>
      <c r="T152" s="28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3" t="s">
        <v>906</v>
      </c>
      <c r="AU152" s="283" t="s">
        <v>85</v>
      </c>
      <c r="AV152" s="14" t="s">
        <v>196</v>
      </c>
      <c r="AW152" s="14" t="s">
        <v>33</v>
      </c>
      <c r="AX152" s="14" t="s">
        <v>83</v>
      </c>
      <c r="AY152" s="283" t="s">
        <v>183</v>
      </c>
    </row>
    <row r="153" s="2" customFormat="1" ht="21.75" customHeight="1">
      <c r="A153" s="39"/>
      <c r="B153" s="40"/>
      <c r="C153" s="228" t="s">
        <v>209</v>
      </c>
      <c r="D153" s="228" t="s">
        <v>186</v>
      </c>
      <c r="E153" s="229" t="s">
        <v>2337</v>
      </c>
      <c r="F153" s="230" t="s">
        <v>2338</v>
      </c>
      <c r="G153" s="231" t="s">
        <v>1618</v>
      </c>
      <c r="H153" s="232">
        <v>1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0.080000000000000002</v>
      </c>
      <c r="T153" s="238">
        <f>S153*H153</f>
        <v>0.080000000000000002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2339</v>
      </c>
    </row>
    <row r="154" s="2" customFormat="1" ht="16.5" customHeight="1">
      <c r="A154" s="39"/>
      <c r="B154" s="40"/>
      <c r="C154" s="228" t="s">
        <v>202</v>
      </c>
      <c r="D154" s="228" t="s">
        <v>186</v>
      </c>
      <c r="E154" s="229" t="s">
        <v>2340</v>
      </c>
      <c r="F154" s="230" t="s">
        <v>2341</v>
      </c>
      <c r="G154" s="231" t="s">
        <v>469</v>
      </c>
      <c r="H154" s="232">
        <v>1</v>
      </c>
      <c r="I154" s="233"/>
      <c r="J154" s="234">
        <f>ROUND(I154*H154,2)</f>
        <v>0</v>
      </c>
      <c r="K154" s="230" t="s">
        <v>194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196</v>
      </c>
      <c r="AT154" s="239" t="s">
        <v>186</v>
      </c>
      <c r="AU154" s="239" t="s">
        <v>85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196</v>
      </c>
      <c r="BM154" s="239" t="s">
        <v>2342</v>
      </c>
    </row>
    <row r="155" s="16" customFormat="1">
      <c r="A155" s="16"/>
      <c r="B155" s="297"/>
      <c r="C155" s="298"/>
      <c r="D155" s="257" t="s">
        <v>906</v>
      </c>
      <c r="E155" s="299" t="s">
        <v>1</v>
      </c>
      <c r="F155" s="300" t="s">
        <v>2343</v>
      </c>
      <c r="G155" s="298"/>
      <c r="H155" s="299" t="s">
        <v>1</v>
      </c>
      <c r="I155" s="301"/>
      <c r="J155" s="298"/>
      <c r="K155" s="298"/>
      <c r="L155" s="302"/>
      <c r="M155" s="303"/>
      <c r="N155" s="304"/>
      <c r="O155" s="304"/>
      <c r="P155" s="304"/>
      <c r="Q155" s="304"/>
      <c r="R155" s="304"/>
      <c r="S155" s="304"/>
      <c r="T155" s="30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6" t="s">
        <v>906</v>
      </c>
      <c r="AU155" s="306" t="s">
        <v>85</v>
      </c>
      <c r="AV155" s="16" t="s">
        <v>83</v>
      </c>
      <c r="AW155" s="16" t="s">
        <v>33</v>
      </c>
      <c r="AX155" s="16" t="s">
        <v>76</v>
      </c>
      <c r="AY155" s="306" t="s">
        <v>183</v>
      </c>
    </row>
    <row r="156" s="13" customFormat="1">
      <c r="A156" s="13"/>
      <c r="B156" s="262"/>
      <c r="C156" s="263"/>
      <c r="D156" s="257" t="s">
        <v>906</v>
      </c>
      <c r="E156" s="264" t="s">
        <v>1</v>
      </c>
      <c r="F156" s="265" t="s">
        <v>2344</v>
      </c>
      <c r="G156" s="263"/>
      <c r="H156" s="266">
        <v>1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906</v>
      </c>
      <c r="AU156" s="272" t="s">
        <v>85</v>
      </c>
      <c r="AV156" s="13" t="s">
        <v>85</v>
      </c>
      <c r="AW156" s="13" t="s">
        <v>33</v>
      </c>
      <c r="AX156" s="13" t="s">
        <v>76</v>
      </c>
      <c r="AY156" s="272" t="s">
        <v>183</v>
      </c>
    </row>
    <row r="157" s="14" customFormat="1">
      <c r="A157" s="14"/>
      <c r="B157" s="273"/>
      <c r="C157" s="274"/>
      <c r="D157" s="257" t="s">
        <v>906</v>
      </c>
      <c r="E157" s="275" t="s">
        <v>1</v>
      </c>
      <c r="F157" s="276" t="s">
        <v>920</v>
      </c>
      <c r="G157" s="274"/>
      <c r="H157" s="277">
        <v>1</v>
      </c>
      <c r="I157" s="278"/>
      <c r="J157" s="274"/>
      <c r="K157" s="274"/>
      <c r="L157" s="279"/>
      <c r="M157" s="280"/>
      <c r="N157" s="281"/>
      <c r="O157" s="281"/>
      <c r="P157" s="281"/>
      <c r="Q157" s="281"/>
      <c r="R157" s="281"/>
      <c r="S157" s="281"/>
      <c r="T157" s="28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3" t="s">
        <v>906</v>
      </c>
      <c r="AU157" s="283" t="s">
        <v>85</v>
      </c>
      <c r="AV157" s="14" t="s">
        <v>196</v>
      </c>
      <c r="AW157" s="14" t="s">
        <v>33</v>
      </c>
      <c r="AX157" s="14" t="s">
        <v>83</v>
      </c>
      <c r="AY157" s="283" t="s">
        <v>183</v>
      </c>
    </row>
    <row r="158" s="2" customFormat="1" ht="37.8" customHeight="1">
      <c r="A158" s="39"/>
      <c r="B158" s="40"/>
      <c r="C158" s="228" t="s">
        <v>215</v>
      </c>
      <c r="D158" s="228" t="s">
        <v>186</v>
      </c>
      <c r="E158" s="229" t="s">
        <v>2345</v>
      </c>
      <c r="F158" s="230" t="s">
        <v>2346</v>
      </c>
      <c r="G158" s="231" t="s">
        <v>958</v>
      </c>
      <c r="H158" s="232">
        <v>146.02600000000001</v>
      </c>
      <c r="I158" s="233"/>
      <c r="J158" s="234">
        <f>ROUND(I158*H158,2)</f>
        <v>0</v>
      </c>
      <c r="K158" s="230" t="s">
        <v>194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196</v>
      </c>
      <c r="AT158" s="239" t="s">
        <v>186</v>
      </c>
      <c r="AU158" s="239" t="s">
        <v>85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196</v>
      </c>
      <c r="BM158" s="239" t="s">
        <v>2347</v>
      </c>
    </row>
    <row r="159" s="13" customFormat="1">
      <c r="A159" s="13"/>
      <c r="B159" s="262"/>
      <c r="C159" s="263"/>
      <c r="D159" s="257" t="s">
        <v>906</v>
      </c>
      <c r="E159" s="264" t="s">
        <v>1</v>
      </c>
      <c r="F159" s="265" t="s">
        <v>2255</v>
      </c>
      <c r="G159" s="263"/>
      <c r="H159" s="266">
        <v>146.02600000000001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906</v>
      </c>
      <c r="AU159" s="272" t="s">
        <v>85</v>
      </c>
      <c r="AV159" s="13" t="s">
        <v>85</v>
      </c>
      <c r="AW159" s="13" t="s">
        <v>33</v>
      </c>
      <c r="AX159" s="13" t="s">
        <v>76</v>
      </c>
      <c r="AY159" s="272" t="s">
        <v>183</v>
      </c>
    </row>
    <row r="160" s="14" customFormat="1">
      <c r="A160" s="14"/>
      <c r="B160" s="273"/>
      <c r="C160" s="274"/>
      <c r="D160" s="257" t="s">
        <v>906</v>
      </c>
      <c r="E160" s="275" t="s">
        <v>1</v>
      </c>
      <c r="F160" s="276" t="s">
        <v>920</v>
      </c>
      <c r="G160" s="274"/>
      <c r="H160" s="277">
        <v>146.02600000000001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906</v>
      </c>
      <c r="AU160" s="283" t="s">
        <v>85</v>
      </c>
      <c r="AV160" s="14" t="s">
        <v>196</v>
      </c>
      <c r="AW160" s="14" t="s">
        <v>33</v>
      </c>
      <c r="AX160" s="14" t="s">
        <v>83</v>
      </c>
      <c r="AY160" s="283" t="s">
        <v>183</v>
      </c>
    </row>
    <row r="161" s="2" customFormat="1" ht="37.8" customHeight="1">
      <c r="A161" s="39"/>
      <c r="B161" s="40"/>
      <c r="C161" s="228" t="s">
        <v>206</v>
      </c>
      <c r="D161" s="228" t="s">
        <v>186</v>
      </c>
      <c r="E161" s="229" t="s">
        <v>2348</v>
      </c>
      <c r="F161" s="230" t="s">
        <v>2349</v>
      </c>
      <c r="G161" s="231" t="s">
        <v>958</v>
      </c>
      <c r="H161" s="232">
        <v>584.10500000000002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196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196</v>
      </c>
      <c r="BM161" s="239" t="s">
        <v>2350</v>
      </c>
    </row>
    <row r="162" s="13" customFormat="1">
      <c r="A162" s="13"/>
      <c r="B162" s="262"/>
      <c r="C162" s="263"/>
      <c r="D162" s="257" t="s">
        <v>906</v>
      </c>
      <c r="E162" s="264" t="s">
        <v>1</v>
      </c>
      <c r="F162" s="265" t="s">
        <v>2258</v>
      </c>
      <c r="G162" s="263"/>
      <c r="H162" s="266">
        <v>584.10500000000002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2" t="s">
        <v>906</v>
      </c>
      <c r="AU162" s="272" t="s">
        <v>85</v>
      </c>
      <c r="AV162" s="13" t="s">
        <v>85</v>
      </c>
      <c r="AW162" s="13" t="s">
        <v>33</v>
      </c>
      <c r="AX162" s="13" t="s">
        <v>76</v>
      </c>
      <c r="AY162" s="272" t="s">
        <v>183</v>
      </c>
    </row>
    <row r="163" s="14" customFormat="1">
      <c r="A163" s="14"/>
      <c r="B163" s="273"/>
      <c r="C163" s="274"/>
      <c r="D163" s="257" t="s">
        <v>906</v>
      </c>
      <c r="E163" s="275" t="s">
        <v>1</v>
      </c>
      <c r="F163" s="276" t="s">
        <v>920</v>
      </c>
      <c r="G163" s="274"/>
      <c r="H163" s="277">
        <v>584.10500000000002</v>
      </c>
      <c r="I163" s="278"/>
      <c r="J163" s="274"/>
      <c r="K163" s="274"/>
      <c r="L163" s="279"/>
      <c r="M163" s="280"/>
      <c r="N163" s="281"/>
      <c r="O163" s="281"/>
      <c r="P163" s="281"/>
      <c r="Q163" s="281"/>
      <c r="R163" s="281"/>
      <c r="S163" s="281"/>
      <c r="T163" s="28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3" t="s">
        <v>906</v>
      </c>
      <c r="AU163" s="283" t="s">
        <v>85</v>
      </c>
      <c r="AV163" s="14" t="s">
        <v>196</v>
      </c>
      <c r="AW163" s="14" t="s">
        <v>33</v>
      </c>
      <c r="AX163" s="14" t="s">
        <v>83</v>
      </c>
      <c r="AY163" s="283" t="s">
        <v>183</v>
      </c>
    </row>
    <row r="164" s="2" customFormat="1" ht="24.15" customHeight="1">
      <c r="A164" s="39"/>
      <c r="B164" s="40"/>
      <c r="C164" s="228" t="s">
        <v>222</v>
      </c>
      <c r="D164" s="228" t="s">
        <v>186</v>
      </c>
      <c r="E164" s="229" t="s">
        <v>2351</v>
      </c>
      <c r="F164" s="230" t="s">
        <v>2352</v>
      </c>
      <c r="G164" s="231" t="s">
        <v>958</v>
      </c>
      <c r="H164" s="232">
        <v>146.02600000000001</v>
      </c>
      <c r="I164" s="233"/>
      <c r="J164" s="234">
        <f>ROUND(I164*H164,2)</f>
        <v>0</v>
      </c>
      <c r="K164" s="230" t="s">
        <v>194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196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196</v>
      </c>
      <c r="BM164" s="239" t="s">
        <v>2353</v>
      </c>
    </row>
    <row r="165" s="13" customFormat="1">
      <c r="A165" s="13"/>
      <c r="B165" s="262"/>
      <c r="C165" s="263"/>
      <c r="D165" s="257" t="s">
        <v>906</v>
      </c>
      <c r="E165" s="264" t="s">
        <v>1</v>
      </c>
      <c r="F165" s="265" t="s">
        <v>2354</v>
      </c>
      <c r="G165" s="263"/>
      <c r="H165" s="266">
        <v>212.606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906</v>
      </c>
      <c r="AU165" s="272" t="s">
        <v>85</v>
      </c>
      <c r="AV165" s="13" t="s">
        <v>85</v>
      </c>
      <c r="AW165" s="13" t="s">
        <v>33</v>
      </c>
      <c r="AX165" s="13" t="s">
        <v>76</v>
      </c>
      <c r="AY165" s="272" t="s">
        <v>183</v>
      </c>
    </row>
    <row r="166" s="13" customFormat="1">
      <c r="A166" s="13"/>
      <c r="B166" s="262"/>
      <c r="C166" s="263"/>
      <c r="D166" s="257" t="s">
        <v>906</v>
      </c>
      <c r="E166" s="264" t="s">
        <v>1</v>
      </c>
      <c r="F166" s="265" t="s">
        <v>2355</v>
      </c>
      <c r="G166" s="263"/>
      <c r="H166" s="266">
        <v>314.39999999999998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2" t="s">
        <v>906</v>
      </c>
      <c r="AU166" s="272" t="s">
        <v>85</v>
      </c>
      <c r="AV166" s="13" t="s">
        <v>85</v>
      </c>
      <c r="AW166" s="13" t="s">
        <v>33</v>
      </c>
      <c r="AX166" s="13" t="s">
        <v>76</v>
      </c>
      <c r="AY166" s="272" t="s">
        <v>183</v>
      </c>
    </row>
    <row r="167" s="13" customFormat="1">
      <c r="A167" s="13"/>
      <c r="B167" s="262"/>
      <c r="C167" s="263"/>
      <c r="D167" s="257" t="s">
        <v>906</v>
      </c>
      <c r="E167" s="264" t="s">
        <v>1</v>
      </c>
      <c r="F167" s="265" t="s">
        <v>2356</v>
      </c>
      <c r="G167" s="263"/>
      <c r="H167" s="266">
        <v>203.125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2" t="s">
        <v>906</v>
      </c>
      <c r="AU167" s="272" t="s">
        <v>85</v>
      </c>
      <c r="AV167" s="13" t="s">
        <v>85</v>
      </c>
      <c r="AW167" s="13" t="s">
        <v>33</v>
      </c>
      <c r="AX167" s="13" t="s">
        <v>76</v>
      </c>
      <c r="AY167" s="272" t="s">
        <v>183</v>
      </c>
    </row>
    <row r="168" s="14" customFormat="1">
      <c r="A168" s="14"/>
      <c r="B168" s="273"/>
      <c r="C168" s="274"/>
      <c r="D168" s="257" t="s">
        <v>906</v>
      </c>
      <c r="E168" s="275" t="s">
        <v>2252</v>
      </c>
      <c r="F168" s="276" t="s">
        <v>920</v>
      </c>
      <c r="G168" s="274"/>
      <c r="H168" s="277">
        <v>730.13099999999997</v>
      </c>
      <c r="I168" s="278"/>
      <c r="J168" s="274"/>
      <c r="K168" s="274"/>
      <c r="L168" s="279"/>
      <c r="M168" s="280"/>
      <c r="N168" s="281"/>
      <c r="O168" s="281"/>
      <c r="P168" s="281"/>
      <c r="Q168" s="281"/>
      <c r="R168" s="281"/>
      <c r="S168" s="281"/>
      <c r="T168" s="28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3" t="s">
        <v>906</v>
      </c>
      <c r="AU168" s="283" t="s">
        <v>85</v>
      </c>
      <c r="AV168" s="14" t="s">
        <v>196</v>
      </c>
      <c r="AW168" s="14" t="s">
        <v>33</v>
      </c>
      <c r="AX168" s="14" t="s">
        <v>76</v>
      </c>
      <c r="AY168" s="283" t="s">
        <v>183</v>
      </c>
    </row>
    <row r="169" s="13" customFormat="1">
      <c r="A169" s="13"/>
      <c r="B169" s="262"/>
      <c r="C169" s="263"/>
      <c r="D169" s="257" t="s">
        <v>906</v>
      </c>
      <c r="E169" s="264" t="s">
        <v>2258</v>
      </c>
      <c r="F169" s="265" t="s">
        <v>2357</v>
      </c>
      <c r="G169" s="263"/>
      <c r="H169" s="266">
        <v>584.10500000000002</v>
      </c>
      <c r="I169" s="267"/>
      <c r="J169" s="263"/>
      <c r="K169" s="263"/>
      <c r="L169" s="268"/>
      <c r="M169" s="269"/>
      <c r="N169" s="270"/>
      <c r="O169" s="270"/>
      <c r="P169" s="270"/>
      <c r="Q169" s="270"/>
      <c r="R169" s="270"/>
      <c r="S169" s="270"/>
      <c r="T169" s="27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2" t="s">
        <v>906</v>
      </c>
      <c r="AU169" s="272" t="s">
        <v>85</v>
      </c>
      <c r="AV169" s="13" t="s">
        <v>85</v>
      </c>
      <c r="AW169" s="13" t="s">
        <v>33</v>
      </c>
      <c r="AX169" s="13" t="s">
        <v>76</v>
      </c>
      <c r="AY169" s="272" t="s">
        <v>183</v>
      </c>
    </row>
    <row r="170" s="13" customFormat="1">
      <c r="A170" s="13"/>
      <c r="B170" s="262"/>
      <c r="C170" s="263"/>
      <c r="D170" s="257" t="s">
        <v>906</v>
      </c>
      <c r="E170" s="264" t="s">
        <v>2255</v>
      </c>
      <c r="F170" s="265" t="s">
        <v>2358</v>
      </c>
      <c r="G170" s="263"/>
      <c r="H170" s="266">
        <v>146.02600000000001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906</v>
      </c>
      <c r="AU170" s="272" t="s">
        <v>85</v>
      </c>
      <c r="AV170" s="13" t="s">
        <v>85</v>
      </c>
      <c r="AW170" s="13" t="s">
        <v>33</v>
      </c>
      <c r="AX170" s="13" t="s">
        <v>76</v>
      </c>
      <c r="AY170" s="272" t="s">
        <v>183</v>
      </c>
    </row>
    <row r="171" s="14" customFormat="1">
      <c r="A171" s="14"/>
      <c r="B171" s="273"/>
      <c r="C171" s="274"/>
      <c r="D171" s="257" t="s">
        <v>906</v>
      </c>
      <c r="E171" s="275" t="s">
        <v>1</v>
      </c>
      <c r="F171" s="276" t="s">
        <v>920</v>
      </c>
      <c r="G171" s="274"/>
      <c r="H171" s="277">
        <v>730.13099999999997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906</v>
      </c>
      <c r="AU171" s="283" t="s">
        <v>85</v>
      </c>
      <c r="AV171" s="14" t="s">
        <v>196</v>
      </c>
      <c r="AW171" s="14" t="s">
        <v>33</v>
      </c>
      <c r="AX171" s="14" t="s">
        <v>76</v>
      </c>
      <c r="AY171" s="283" t="s">
        <v>183</v>
      </c>
    </row>
    <row r="172" s="13" customFormat="1">
      <c r="A172" s="13"/>
      <c r="B172" s="262"/>
      <c r="C172" s="263"/>
      <c r="D172" s="257" t="s">
        <v>906</v>
      </c>
      <c r="E172" s="264" t="s">
        <v>1</v>
      </c>
      <c r="F172" s="265" t="s">
        <v>2359</v>
      </c>
      <c r="G172" s="263"/>
      <c r="H172" s="266">
        <v>146.02600000000001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2" t="s">
        <v>906</v>
      </c>
      <c r="AU172" s="272" t="s">
        <v>85</v>
      </c>
      <c r="AV172" s="13" t="s">
        <v>85</v>
      </c>
      <c r="AW172" s="13" t="s">
        <v>33</v>
      </c>
      <c r="AX172" s="13" t="s">
        <v>76</v>
      </c>
      <c r="AY172" s="272" t="s">
        <v>183</v>
      </c>
    </row>
    <row r="173" s="14" customFormat="1">
      <c r="A173" s="14"/>
      <c r="B173" s="273"/>
      <c r="C173" s="274"/>
      <c r="D173" s="257" t="s">
        <v>906</v>
      </c>
      <c r="E173" s="275" t="s">
        <v>1</v>
      </c>
      <c r="F173" s="276" t="s">
        <v>920</v>
      </c>
      <c r="G173" s="274"/>
      <c r="H173" s="277">
        <v>146.02600000000001</v>
      </c>
      <c r="I173" s="278"/>
      <c r="J173" s="274"/>
      <c r="K173" s="274"/>
      <c r="L173" s="279"/>
      <c r="M173" s="280"/>
      <c r="N173" s="281"/>
      <c r="O173" s="281"/>
      <c r="P173" s="281"/>
      <c r="Q173" s="281"/>
      <c r="R173" s="281"/>
      <c r="S173" s="281"/>
      <c r="T173" s="28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83" t="s">
        <v>906</v>
      </c>
      <c r="AU173" s="283" t="s">
        <v>85</v>
      </c>
      <c r="AV173" s="14" t="s">
        <v>196</v>
      </c>
      <c r="AW173" s="14" t="s">
        <v>33</v>
      </c>
      <c r="AX173" s="14" t="s">
        <v>83</v>
      </c>
      <c r="AY173" s="283" t="s">
        <v>183</v>
      </c>
    </row>
    <row r="174" s="2" customFormat="1" ht="21.75" customHeight="1">
      <c r="A174" s="39"/>
      <c r="B174" s="40"/>
      <c r="C174" s="228" t="s">
        <v>8</v>
      </c>
      <c r="D174" s="228" t="s">
        <v>186</v>
      </c>
      <c r="E174" s="229" t="s">
        <v>2360</v>
      </c>
      <c r="F174" s="230" t="s">
        <v>2361</v>
      </c>
      <c r="G174" s="231" t="s">
        <v>469</v>
      </c>
      <c r="H174" s="232">
        <v>1206.25</v>
      </c>
      <c r="I174" s="233"/>
      <c r="J174" s="234">
        <f>ROUND(I174*H174,2)</f>
        <v>0</v>
      </c>
      <c r="K174" s="230" t="s">
        <v>194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0.00084000000000000003</v>
      </c>
      <c r="R174" s="237">
        <f>Q174*H174</f>
        <v>1.01325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196</v>
      </c>
      <c r="AT174" s="239" t="s">
        <v>186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196</v>
      </c>
      <c r="BM174" s="239" t="s">
        <v>2362</v>
      </c>
    </row>
    <row r="175" s="13" customFormat="1">
      <c r="A175" s="13"/>
      <c r="B175" s="262"/>
      <c r="C175" s="263"/>
      <c r="D175" s="257" t="s">
        <v>906</v>
      </c>
      <c r="E175" s="264" t="s">
        <v>1</v>
      </c>
      <c r="F175" s="265" t="s">
        <v>2363</v>
      </c>
      <c r="G175" s="263"/>
      <c r="H175" s="266">
        <v>1206.25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906</v>
      </c>
      <c r="AU175" s="272" t="s">
        <v>85</v>
      </c>
      <c r="AV175" s="13" t="s">
        <v>85</v>
      </c>
      <c r="AW175" s="13" t="s">
        <v>33</v>
      </c>
      <c r="AX175" s="13" t="s">
        <v>76</v>
      </c>
      <c r="AY175" s="272" t="s">
        <v>183</v>
      </c>
    </row>
    <row r="176" s="14" customFormat="1">
      <c r="A176" s="14"/>
      <c r="B176" s="273"/>
      <c r="C176" s="274"/>
      <c r="D176" s="257" t="s">
        <v>906</v>
      </c>
      <c r="E176" s="275" t="s">
        <v>2270</v>
      </c>
      <c r="F176" s="276" t="s">
        <v>920</v>
      </c>
      <c r="G176" s="274"/>
      <c r="H176" s="277">
        <v>1206.25</v>
      </c>
      <c r="I176" s="278"/>
      <c r="J176" s="274"/>
      <c r="K176" s="274"/>
      <c r="L176" s="279"/>
      <c r="M176" s="280"/>
      <c r="N176" s="281"/>
      <c r="O176" s="281"/>
      <c r="P176" s="281"/>
      <c r="Q176" s="281"/>
      <c r="R176" s="281"/>
      <c r="S176" s="281"/>
      <c r="T176" s="28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83" t="s">
        <v>906</v>
      </c>
      <c r="AU176" s="283" t="s">
        <v>85</v>
      </c>
      <c r="AV176" s="14" t="s">
        <v>196</v>
      </c>
      <c r="AW176" s="14" t="s">
        <v>33</v>
      </c>
      <c r="AX176" s="14" t="s">
        <v>83</v>
      </c>
      <c r="AY176" s="283" t="s">
        <v>183</v>
      </c>
    </row>
    <row r="177" s="2" customFormat="1" ht="24.15" customHeight="1">
      <c r="A177" s="39"/>
      <c r="B177" s="40"/>
      <c r="C177" s="228" t="s">
        <v>229</v>
      </c>
      <c r="D177" s="228" t="s">
        <v>186</v>
      </c>
      <c r="E177" s="229" t="s">
        <v>2364</v>
      </c>
      <c r="F177" s="230" t="s">
        <v>2365</v>
      </c>
      <c r="G177" s="231" t="s">
        <v>469</v>
      </c>
      <c r="H177" s="232">
        <v>1206.25</v>
      </c>
      <c r="I177" s="233"/>
      <c r="J177" s="234">
        <f>ROUND(I177*H177,2)</f>
        <v>0</v>
      </c>
      <c r="K177" s="230" t="s">
        <v>194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196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196</v>
      </c>
      <c r="BM177" s="239" t="s">
        <v>2366</v>
      </c>
    </row>
    <row r="178" s="13" customFormat="1">
      <c r="A178" s="13"/>
      <c r="B178" s="262"/>
      <c r="C178" s="263"/>
      <c r="D178" s="257" t="s">
        <v>906</v>
      </c>
      <c r="E178" s="264" t="s">
        <v>1</v>
      </c>
      <c r="F178" s="265" t="s">
        <v>2270</v>
      </c>
      <c r="G178" s="263"/>
      <c r="H178" s="266">
        <v>1206.25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906</v>
      </c>
      <c r="AU178" s="272" t="s">
        <v>85</v>
      </c>
      <c r="AV178" s="13" t="s">
        <v>85</v>
      </c>
      <c r="AW178" s="13" t="s">
        <v>33</v>
      </c>
      <c r="AX178" s="13" t="s">
        <v>76</v>
      </c>
      <c r="AY178" s="272" t="s">
        <v>183</v>
      </c>
    </row>
    <row r="179" s="14" customFormat="1">
      <c r="A179" s="14"/>
      <c r="B179" s="273"/>
      <c r="C179" s="274"/>
      <c r="D179" s="257" t="s">
        <v>906</v>
      </c>
      <c r="E179" s="275" t="s">
        <v>1</v>
      </c>
      <c r="F179" s="276" t="s">
        <v>920</v>
      </c>
      <c r="G179" s="274"/>
      <c r="H179" s="277">
        <v>1206.25</v>
      </c>
      <c r="I179" s="278"/>
      <c r="J179" s="274"/>
      <c r="K179" s="274"/>
      <c r="L179" s="279"/>
      <c r="M179" s="280"/>
      <c r="N179" s="281"/>
      <c r="O179" s="281"/>
      <c r="P179" s="281"/>
      <c r="Q179" s="281"/>
      <c r="R179" s="281"/>
      <c r="S179" s="281"/>
      <c r="T179" s="28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3" t="s">
        <v>906</v>
      </c>
      <c r="AU179" s="283" t="s">
        <v>85</v>
      </c>
      <c r="AV179" s="14" t="s">
        <v>196</v>
      </c>
      <c r="AW179" s="14" t="s">
        <v>33</v>
      </c>
      <c r="AX179" s="14" t="s">
        <v>83</v>
      </c>
      <c r="AY179" s="283" t="s">
        <v>183</v>
      </c>
    </row>
    <row r="180" s="2" customFormat="1" ht="37.8" customHeight="1">
      <c r="A180" s="39"/>
      <c r="B180" s="40"/>
      <c r="C180" s="228" t="s">
        <v>212</v>
      </c>
      <c r="D180" s="228" t="s">
        <v>186</v>
      </c>
      <c r="E180" s="229" t="s">
        <v>2367</v>
      </c>
      <c r="F180" s="230" t="s">
        <v>2368</v>
      </c>
      <c r="G180" s="231" t="s">
        <v>958</v>
      </c>
      <c r="H180" s="232">
        <v>99.992999999999995</v>
      </c>
      <c r="I180" s="233"/>
      <c r="J180" s="234">
        <f>ROUND(I180*H180,2)</f>
        <v>0</v>
      </c>
      <c r="K180" s="230" t="s">
        <v>194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196</v>
      </c>
      <c r="AT180" s="239" t="s">
        <v>186</v>
      </c>
      <c r="AU180" s="239" t="s">
        <v>85</v>
      </c>
      <c r="AY180" s="18" t="s">
        <v>183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196</v>
      </c>
      <c r="BM180" s="239" t="s">
        <v>2369</v>
      </c>
    </row>
    <row r="181" s="16" customFormat="1">
      <c r="A181" s="16"/>
      <c r="B181" s="297"/>
      <c r="C181" s="298"/>
      <c r="D181" s="257" t="s">
        <v>906</v>
      </c>
      <c r="E181" s="299" t="s">
        <v>1</v>
      </c>
      <c r="F181" s="300" t="s">
        <v>2370</v>
      </c>
      <c r="G181" s="298"/>
      <c r="H181" s="299" t="s">
        <v>1</v>
      </c>
      <c r="I181" s="301"/>
      <c r="J181" s="298"/>
      <c r="K181" s="298"/>
      <c r="L181" s="302"/>
      <c r="M181" s="303"/>
      <c r="N181" s="304"/>
      <c r="O181" s="304"/>
      <c r="P181" s="304"/>
      <c r="Q181" s="304"/>
      <c r="R181" s="304"/>
      <c r="S181" s="304"/>
      <c r="T181" s="305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6" t="s">
        <v>906</v>
      </c>
      <c r="AU181" s="306" t="s">
        <v>85</v>
      </c>
      <c r="AV181" s="16" t="s">
        <v>83</v>
      </c>
      <c r="AW181" s="16" t="s">
        <v>33</v>
      </c>
      <c r="AX181" s="16" t="s">
        <v>76</v>
      </c>
      <c r="AY181" s="306" t="s">
        <v>183</v>
      </c>
    </row>
    <row r="182" s="13" customFormat="1">
      <c r="A182" s="13"/>
      <c r="B182" s="262"/>
      <c r="C182" s="263"/>
      <c r="D182" s="257" t="s">
        <v>906</v>
      </c>
      <c r="E182" s="264" t="s">
        <v>1</v>
      </c>
      <c r="F182" s="265" t="s">
        <v>2371</v>
      </c>
      <c r="G182" s="263"/>
      <c r="H182" s="266">
        <v>99.992999999999995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2" t="s">
        <v>906</v>
      </c>
      <c r="AU182" s="272" t="s">
        <v>85</v>
      </c>
      <c r="AV182" s="13" t="s">
        <v>85</v>
      </c>
      <c r="AW182" s="13" t="s">
        <v>33</v>
      </c>
      <c r="AX182" s="13" t="s">
        <v>76</v>
      </c>
      <c r="AY182" s="272" t="s">
        <v>183</v>
      </c>
    </row>
    <row r="183" s="14" customFormat="1">
      <c r="A183" s="14"/>
      <c r="B183" s="273"/>
      <c r="C183" s="274"/>
      <c r="D183" s="257" t="s">
        <v>906</v>
      </c>
      <c r="E183" s="275" t="s">
        <v>1</v>
      </c>
      <c r="F183" s="276" t="s">
        <v>920</v>
      </c>
      <c r="G183" s="274"/>
      <c r="H183" s="277">
        <v>99.992999999999995</v>
      </c>
      <c r="I183" s="278"/>
      <c r="J183" s="274"/>
      <c r="K183" s="274"/>
      <c r="L183" s="279"/>
      <c r="M183" s="280"/>
      <c r="N183" s="281"/>
      <c r="O183" s="281"/>
      <c r="P183" s="281"/>
      <c r="Q183" s="281"/>
      <c r="R183" s="281"/>
      <c r="S183" s="281"/>
      <c r="T183" s="28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3" t="s">
        <v>906</v>
      </c>
      <c r="AU183" s="283" t="s">
        <v>85</v>
      </c>
      <c r="AV183" s="14" t="s">
        <v>196</v>
      </c>
      <c r="AW183" s="14" t="s">
        <v>33</v>
      </c>
      <c r="AX183" s="14" t="s">
        <v>83</v>
      </c>
      <c r="AY183" s="283" t="s">
        <v>183</v>
      </c>
    </row>
    <row r="184" s="2" customFormat="1" ht="37.8" customHeight="1">
      <c r="A184" s="39"/>
      <c r="B184" s="40"/>
      <c r="C184" s="228" t="s">
        <v>240</v>
      </c>
      <c r="D184" s="228" t="s">
        <v>186</v>
      </c>
      <c r="E184" s="229" t="s">
        <v>2372</v>
      </c>
      <c r="F184" s="230" t="s">
        <v>2373</v>
      </c>
      <c r="G184" s="231" t="s">
        <v>958</v>
      </c>
      <c r="H184" s="232">
        <v>730.13099999999997</v>
      </c>
      <c r="I184" s="233"/>
      <c r="J184" s="234">
        <f>ROUND(I184*H184,2)</f>
        <v>0</v>
      </c>
      <c r="K184" s="230" t="s">
        <v>194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196</v>
      </c>
      <c r="AT184" s="239" t="s">
        <v>186</v>
      </c>
      <c r="AU184" s="239" t="s">
        <v>85</v>
      </c>
      <c r="AY184" s="18" t="s">
        <v>183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196</v>
      </c>
      <c r="BM184" s="239" t="s">
        <v>2374</v>
      </c>
    </row>
    <row r="185" s="13" customFormat="1">
      <c r="A185" s="13"/>
      <c r="B185" s="262"/>
      <c r="C185" s="263"/>
      <c r="D185" s="257" t="s">
        <v>906</v>
      </c>
      <c r="E185" s="264" t="s">
        <v>1</v>
      </c>
      <c r="F185" s="265" t="s">
        <v>2252</v>
      </c>
      <c r="G185" s="263"/>
      <c r="H185" s="266">
        <v>730.13099999999997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72" t="s">
        <v>906</v>
      </c>
      <c r="AU185" s="272" t="s">
        <v>85</v>
      </c>
      <c r="AV185" s="13" t="s">
        <v>85</v>
      </c>
      <c r="AW185" s="13" t="s">
        <v>33</v>
      </c>
      <c r="AX185" s="13" t="s">
        <v>76</v>
      </c>
      <c r="AY185" s="272" t="s">
        <v>183</v>
      </c>
    </row>
    <row r="186" s="14" customFormat="1">
      <c r="A186" s="14"/>
      <c r="B186" s="273"/>
      <c r="C186" s="274"/>
      <c r="D186" s="257" t="s">
        <v>906</v>
      </c>
      <c r="E186" s="275" t="s">
        <v>1</v>
      </c>
      <c r="F186" s="276" t="s">
        <v>920</v>
      </c>
      <c r="G186" s="274"/>
      <c r="H186" s="277">
        <v>730.13099999999997</v>
      </c>
      <c r="I186" s="278"/>
      <c r="J186" s="274"/>
      <c r="K186" s="274"/>
      <c r="L186" s="279"/>
      <c r="M186" s="280"/>
      <c r="N186" s="281"/>
      <c r="O186" s="281"/>
      <c r="P186" s="281"/>
      <c r="Q186" s="281"/>
      <c r="R186" s="281"/>
      <c r="S186" s="281"/>
      <c r="T186" s="28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3" t="s">
        <v>906</v>
      </c>
      <c r="AU186" s="283" t="s">
        <v>85</v>
      </c>
      <c r="AV186" s="14" t="s">
        <v>196</v>
      </c>
      <c r="AW186" s="14" t="s">
        <v>33</v>
      </c>
      <c r="AX186" s="14" t="s">
        <v>83</v>
      </c>
      <c r="AY186" s="283" t="s">
        <v>183</v>
      </c>
    </row>
    <row r="187" s="2" customFormat="1" ht="24.15" customHeight="1">
      <c r="A187" s="39"/>
      <c r="B187" s="40"/>
      <c r="C187" s="228" t="s">
        <v>190</v>
      </c>
      <c r="D187" s="228" t="s">
        <v>186</v>
      </c>
      <c r="E187" s="229" t="s">
        <v>2375</v>
      </c>
      <c r="F187" s="230" t="s">
        <v>2376</v>
      </c>
      <c r="G187" s="231" t="s">
        <v>958</v>
      </c>
      <c r="H187" s="232">
        <v>49.997</v>
      </c>
      <c r="I187" s="233"/>
      <c r="J187" s="234">
        <f>ROUND(I187*H187,2)</f>
        <v>0</v>
      </c>
      <c r="K187" s="230" t="s">
        <v>194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196</v>
      </c>
      <c r="AT187" s="239" t="s">
        <v>186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196</v>
      </c>
      <c r="BM187" s="239" t="s">
        <v>2377</v>
      </c>
    </row>
    <row r="188" s="16" customFormat="1">
      <c r="A188" s="16"/>
      <c r="B188" s="297"/>
      <c r="C188" s="298"/>
      <c r="D188" s="257" t="s">
        <v>906</v>
      </c>
      <c r="E188" s="299" t="s">
        <v>1</v>
      </c>
      <c r="F188" s="300" t="s">
        <v>2378</v>
      </c>
      <c r="G188" s="298"/>
      <c r="H188" s="299" t="s">
        <v>1</v>
      </c>
      <c r="I188" s="301"/>
      <c r="J188" s="298"/>
      <c r="K188" s="298"/>
      <c r="L188" s="302"/>
      <c r="M188" s="303"/>
      <c r="N188" s="304"/>
      <c r="O188" s="304"/>
      <c r="P188" s="304"/>
      <c r="Q188" s="304"/>
      <c r="R188" s="304"/>
      <c r="S188" s="304"/>
      <c r="T188" s="30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306" t="s">
        <v>906</v>
      </c>
      <c r="AU188" s="306" t="s">
        <v>85</v>
      </c>
      <c r="AV188" s="16" t="s">
        <v>83</v>
      </c>
      <c r="AW188" s="16" t="s">
        <v>33</v>
      </c>
      <c r="AX188" s="16" t="s">
        <v>76</v>
      </c>
      <c r="AY188" s="306" t="s">
        <v>183</v>
      </c>
    </row>
    <row r="189" s="13" customFormat="1">
      <c r="A189" s="13"/>
      <c r="B189" s="262"/>
      <c r="C189" s="263"/>
      <c r="D189" s="257" t="s">
        <v>906</v>
      </c>
      <c r="E189" s="264" t="s">
        <v>1</v>
      </c>
      <c r="F189" s="265" t="s">
        <v>2379</v>
      </c>
      <c r="G189" s="263"/>
      <c r="H189" s="266">
        <v>49.997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2" t="s">
        <v>906</v>
      </c>
      <c r="AU189" s="272" t="s">
        <v>85</v>
      </c>
      <c r="AV189" s="13" t="s">
        <v>85</v>
      </c>
      <c r="AW189" s="13" t="s">
        <v>33</v>
      </c>
      <c r="AX189" s="13" t="s">
        <v>76</v>
      </c>
      <c r="AY189" s="272" t="s">
        <v>183</v>
      </c>
    </row>
    <row r="190" s="14" customFormat="1">
      <c r="A190" s="14"/>
      <c r="B190" s="273"/>
      <c r="C190" s="274"/>
      <c r="D190" s="257" t="s">
        <v>906</v>
      </c>
      <c r="E190" s="275" t="s">
        <v>1</v>
      </c>
      <c r="F190" s="276" t="s">
        <v>920</v>
      </c>
      <c r="G190" s="274"/>
      <c r="H190" s="277">
        <v>49.997</v>
      </c>
      <c r="I190" s="278"/>
      <c r="J190" s="274"/>
      <c r="K190" s="274"/>
      <c r="L190" s="279"/>
      <c r="M190" s="280"/>
      <c r="N190" s="281"/>
      <c r="O190" s="281"/>
      <c r="P190" s="281"/>
      <c r="Q190" s="281"/>
      <c r="R190" s="281"/>
      <c r="S190" s="281"/>
      <c r="T190" s="28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83" t="s">
        <v>906</v>
      </c>
      <c r="AU190" s="283" t="s">
        <v>85</v>
      </c>
      <c r="AV190" s="14" t="s">
        <v>196</v>
      </c>
      <c r="AW190" s="14" t="s">
        <v>33</v>
      </c>
      <c r="AX190" s="14" t="s">
        <v>83</v>
      </c>
      <c r="AY190" s="283" t="s">
        <v>183</v>
      </c>
    </row>
    <row r="191" s="2" customFormat="1" ht="33" customHeight="1">
      <c r="A191" s="39"/>
      <c r="B191" s="40"/>
      <c r="C191" s="228" t="s">
        <v>248</v>
      </c>
      <c r="D191" s="228" t="s">
        <v>186</v>
      </c>
      <c r="E191" s="229" t="s">
        <v>2380</v>
      </c>
      <c r="F191" s="230" t="s">
        <v>2381</v>
      </c>
      <c r="G191" s="231" t="s">
        <v>350</v>
      </c>
      <c r="H191" s="232">
        <v>1314.2360000000001</v>
      </c>
      <c r="I191" s="233"/>
      <c r="J191" s="234">
        <f>ROUND(I191*H191,2)</f>
        <v>0</v>
      </c>
      <c r="K191" s="230" t="s">
        <v>194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196</v>
      </c>
      <c r="AT191" s="239" t="s">
        <v>186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196</v>
      </c>
      <c r="BM191" s="239" t="s">
        <v>2382</v>
      </c>
    </row>
    <row r="192" s="13" customFormat="1">
      <c r="A192" s="13"/>
      <c r="B192" s="262"/>
      <c r="C192" s="263"/>
      <c r="D192" s="257" t="s">
        <v>906</v>
      </c>
      <c r="E192" s="264" t="s">
        <v>1</v>
      </c>
      <c r="F192" s="265" t="s">
        <v>2383</v>
      </c>
      <c r="G192" s="263"/>
      <c r="H192" s="266">
        <v>1314.2360000000001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2" t="s">
        <v>906</v>
      </c>
      <c r="AU192" s="272" t="s">
        <v>85</v>
      </c>
      <c r="AV192" s="13" t="s">
        <v>85</v>
      </c>
      <c r="AW192" s="13" t="s">
        <v>33</v>
      </c>
      <c r="AX192" s="13" t="s">
        <v>76</v>
      </c>
      <c r="AY192" s="272" t="s">
        <v>183</v>
      </c>
    </row>
    <row r="193" s="14" customFormat="1">
      <c r="A193" s="14"/>
      <c r="B193" s="273"/>
      <c r="C193" s="274"/>
      <c r="D193" s="257" t="s">
        <v>906</v>
      </c>
      <c r="E193" s="275" t="s">
        <v>1</v>
      </c>
      <c r="F193" s="276" t="s">
        <v>920</v>
      </c>
      <c r="G193" s="274"/>
      <c r="H193" s="277">
        <v>1314.2360000000001</v>
      </c>
      <c r="I193" s="278"/>
      <c r="J193" s="274"/>
      <c r="K193" s="274"/>
      <c r="L193" s="279"/>
      <c r="M193" s="280"/>
      <c r="N193" s="281"/>
      <c r="O193" s="281"/>
      <c r="P193" s="281"/>
      <c r="Q193" s="281"/>
      <c r="R193" s="281"/>
      <c r="S193" s="281"/>
      <c r="T193" s="28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3" t="s">
        <v>906</v>
      </c>
      <c r="AU193" s="283" t="s">
        <v>85</v>
      </c>
      <c r="AV193" s="14" t="s">
        <v>196</v>
      </c>
      <c r="AW193" s="14" t="s">
        <v>33</v>
      </c>
      <c r="AX193" s="14" t="s">
        <v>83</v>
      </c>
      <c r="AY193" s="283" t="s">
        <v>183</v>
      </c>
    </row>
    <row r="194" s="2" customFormat="1" ht="16.5" customHeight="1">
      <c r="A194" s="39"/>
      <c r="B194" s="40"/>
      <c r="C194" s="228" t="s">
        <v>218</v>
      </c>
      <c r="D194" s="228" t="s">
        <v>186</v>
      </c>
      <c r="E194" s="229" t="s">
        <v>2384</v>
      </c>
      <c r="F194" s="230" t="s">
        <v>2385</v>
      </c>
      <c r="G194" s="231" t="s">
        <v>958</v>
      </c>
      <c r="H194" s="232">
        <v>730.13099999999997</v>
      </c>
      <c r="I194" s="233"/>
      <c r="J194" s="234">
        <f>ROUND(I194*H194,2)</f>
        <v>0</v>
      </c>
      <c r="K194" s="230" t="s">
        <v>194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196</v>
      </c>
      <c r="AT194" s="239" t="s">
        <v>186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196</v>
      </c>
      <c r="BM194" s="239" t="s">
        <v>2386</v>
      </c>
    </row>
    <row r="195" s="13" customFormat="1">
      <c r="A195" s="13"/>
      <c r="B195" s="262"/>
      <c r="C195" s="263"/>
      <c r="D195" s="257" t="s">
        <v>906</v>
      </c>
      <c r="E195" s="264" t="s">
        <v>1</v>
      </c>
      <c r="F195" s="265" t="s">
        <v>2252</v>
      </c>
      <c r="G195" s="263"/>
      <c r="H195" s="266">
        <v>730.13099999999997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2" t="s">
        <v>906</v>
      </c>
      <c r="AU195" s="272" t="s">
        <v>85</v>
      </c>
      <c r="AV195" s="13" t="s">
        <v>85</v>
      </c>
      <c r="AW195" s="13" t="s">
        <v>33</v>
      </c>
      <c r="AX195" s="13" t="s">
        <v>76</v>
      </c>
      <c r="AY195" s="272" t="s">
        <v>183</v>
      </c>
    </row>
    <row r="196" s="14" customFormat="1">
      <c r="A196" s="14"/>
      <c r="B196" s="273"/>
      <c r="C196" s="274"/>
      <c r="D196" s="257" t="s">
        <v>906</v>
      </c>
      <c r="E196" s="275" t="s">
        <v>1</v>
      </c>
      <c r="F196" s="276" t="s">
        <v>920</v>
      </c>
      <c r="G196" s="274"/>
      <c r="H196" s="277">
        <v>730.13099999999997</v>
      </c>
      <c r="I196" s="278"/>
      <c r="J196" s="274"/>
      <c r="K196" s="274"/>
      <c r="L196" s="279"/>
      <c r="M196" s="280"/>
      <c r="N196" s="281"/>
      <c r="O196" s="281"/>
      <c r="P196" s="281"/>
      <c r="Q196" s="281"/>
      <c r="R196" s="281"/>
      <c r="S196" s="281"/>
      <c r="T196" s="28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3" t="s">
        <v>906</v>
      </c>
      <c r="AU196" s="283" t="s">
        <v>85</v>
      </c>
      <c r="AV196" s="14" t="s">
        <v>196</v>
      </c>
      <c r="AW196" s="14" t="s">
        <v>33</v>
      </c>
      <c r="AX196" s="14" t="s">
        <v>83</v>
      </c>
      <c r="AY196" s="283" t="s">
        <v>183</v>
      </c>
    </row>
    <row r="197" s="2" customFormat="1" ht="16.5" customHeight="1">
      <c r="A197" s="39"/>
      <c r="B197" s="40"/>
      <c r="C197" s="228" t="s">
        <v>255</v>
      </c>
      <c r="D197" s="228" t="s">
        <v>186</v>
      </c>
      <c r="E197" s="229" t="s">
        <v>2387</v>
      </c>
      <c r="F197" s="230" t="s">
        <v>2388</v>
      </c>
      <c r="G197" s="231" t="s">
        <v>247</v>
      </c>
      <c r="H197" s="232">
        <v>5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196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196</v>
      </c>
      <c r="BM197" s="239" t="s">
        <v>2389</v>
      </c>
    </row>
    <row r="198" s="13" customFormat="1">
      <c r="A198" s="13"/>
      <c r="B198" s="262"/>
      <c r="C198" s="263"/>
      <c r="D198" s="257" t="s">
        <v>906</v>
      </c>
      <c r="E198" s="264" t="s">
        <v>1</v>
      </c>
      <c r="F198" s="265" t="s">
        <v>2390</v>
      </c>
      <c r="G198" s="263"/>
      <c r="H198" s="266">
        <v>1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2" t="s">
        <v>906</v>
      </c>
      <c r="AU198" s="272" t="s">
        <v>85</v>
      </c>
      <c r="AV198" s="13" t="s">
        <v>85</v>
      </c>
      <c r="AW198" s="13" t="s">
        <v>33</v>
      </c>
      <c r="AX198" s="13" t="s">
        <v>76</v>
      </c>
      <c r="AY198" s="272" t="s">
        <v>183</v>
      </c>
    </row>
    <row r="199" s="13" customFormat="1">
      <c r="A199" s="13"/>
      <c r="B199" s="262"/>
      <c r="C199" s="263"/>
      <c r="D199" s="257" t="s">
        <v>906</v>
      </c>
      <c r="E199" s="264" t="s">
        <v>1</v>
      </c>
      <c r="F199" s="265" t="s">
        <v>2390</v>
      </c>
      <c r="G199" s="263"/>
      <c r="H199" s="266">
        <v>1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2" t="s">
        <v>906</v>
      </c>
      <c r="AU199" s="272" t="s">
        <v>85</v>
      </c>
      <c r="AV199" s="13" t="s">
        <v>85</v>
      </c>
      <c r="AW199" s="13" t="s">
        <v>33</v>
      </c>
      <c r="AX199" s="13" t="s">
        <v>76</v>
      </c>
      <c r="AY199" s="272" t="s">
        <v>183</v>
      </c>
    </row>
    <row r="200" s="13" customFormat="1">
      <c r="A200" s="13"/>
      <c r="B200" s="262"/>
      <c r="C200" s="263"/>
      <c r="D200" s="257" t="s">
        <v>906</v>
      </c>
      <c r="E200" s="264" t="s">
        <v>1</v>
      </c>
      <c r="F200" s="265" t="s">
        <v>2391</v>
      </c>
      <c r="G200" s="263"/>
      <c r="H200" s="266">
        <v>1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2" t="s">
        <v>906</v>
      </c>
      <c r="AU200" s="272" t="s">
        <v>85</v>
      </c>
      <c r="AV200" s="13" t="s">
        <v>85</v>
      </c>
      <c r="AW200" s="13" t="s">
        <v>33</v>
      </c>
      <c r="AX200" s="13" t="s">
        <v>76</v>
      </c>
      <c r="AY200" s="272" t="s">
        <v>183</v>
      </c>
    </row>
    <row r="201" s="13" customFormat="1">
      <c r="A201" s="13"/>
      <c r="B201" s="262"/>
      <c r="C201" s="263"/>
      <c r="D201" s="257" t="s">
        <v>906</v>
      </c>
      <c r="E201" s="264" t="s">
        <v>1</v>
      </c>
      <c r="F201" s="265" t="s">
        <v>2392</v>
      </c>
      <c r="G201" s="263"/>
      <c r="H201" s="266">
        <v>1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2" t="s">
        <v>906</v>
      </c>
      <c r="AU201" s="272" t="s">
        <v>85</v>
      </c>
      <c r="AV201" s="13" t="s">
        <v>85</v>
      </c>
      <c r="AW201" s="13" t="s">
        <v>33</v>
      </c>
      <c r="AX201" s="13" t="s">
        <v>76</v>
      </c>
      <c r="AY201" s="272" t="s">
        <v>183</v>
      </c>
    </row>
    <row r="202" s="13" customFormat="1">
      <c r="A202" s="13"/>
      <c r="B202" s="262"/>
      <c r="C202" s="263"/>
      <c r="D202" s="257" t="s">
        <v>906</v>
      </c>
      <c r="E202" s="264" t="s">
        <v>1</v>
      </c>
      <c r="F202" s="265" t="s">
        <v>2393</v>
      </c>
      <c r="G202" s="263"/>
      <c r="H202" s="266">
        <v>1</v>
      </c>
      <c r="I202" s="267"/>
      <c r="J202" s="263"/>
      <c r="K202" s="263"/>
      <c r="L202" s="268"/>
      <c r="M202" s="269"/>
      <c r="N202" s="270"/>
      <c r="O202" s="270"/>
      <c r="P202" s="270"/>
      <c r="Q202" s="270"/>
      <c r="R202" s="270"/>
      <c r="S202" s="270"/>
      <c r="T202" s="27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2" t="s">
        <v>906</v>
      </c>
      <c r="AU202" s="272" t="s">
        <v>85</v>
      </c>
      <c r="AV202" s="13" t="s">
        <v>85</v>
      </c>
      <c r="AW202" s="13" t="s">
        <v>33</v>
      </c>
      <c r="AX202" s="13" t="s">
        <v>76</v>
      </c>
      <c r="AY202" s="272" t="s">
        <v>183</v>
      </c>
    </row>
    <row r="203" s="14" customFormat="1">
      <c r="A203" s="14"/>
      <c r="B203" s="273"/>
      <c r="C203" s="274"/>
      <c r="D203" s="257" t="s">
        <v>906</v>
      </c>
      <c r="E203" s="275" t="s">
        <v>1</v>
      </c>
      <c r="F203" s="276" t="s">
        <v>920</v>
      </c>
      <c r="G203" s="274"/>
      <c r="H203" s="277">
        <v>5</v>
      </c>
      <c r="I203" s="278"/>
      <c r="J203" s="274"/>
      <c r="K203" s="274"/>
      <c r="L203" s="279"/>
      <c r="M203" s="280"/>
      <c r="N203" s="281"/>
      <c r="O203" s="281"/>
      <c r="P203" s="281"/>
      <c r="Q203" s="281"/>
      <c r="R203" s="281"/>
      <c r="S203" s="281"/>
      <c r="T203" s="28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83" t="s">
        <v>906</v>
      </c>
      <c r="AU203" s="283" t="s">
        <v>85</v>
      </c>
      <c r="AV203" s="14" t="s">
        <v>196</v>
      </c>
      <c r="AW203" s="14" t="s">
        <v>33</v>
      </c>
      <c r="AX203" s="14" t="s">
        <v>83</v>
      </c>
      <c r="AY203" s="283" t="s">
        <v>183</v>
      </c>
    </row>
    <row r="204" s="2" customFormat="1" ht="24.15" customHeight="1">
      <c r="A204" s="39"/>
      <c r="B204" s="40"/>
      <c r="C204" s="228" t="s">
        <v>221</v>
      </c>
      <c r="D204" s="228" t="s">
        <v>186</v>
      </c>
      <c r="E204" s="229" t="s">
        <v>2394</v>
      </c>
      <c r="F204" s="230" t="s">
        <v>2395</v>
      </c>
      <c r="G204" s="231" t="s">
        <v>958</v>
      </c>
      <c r="H204" s="232">
        <v>108.47799999999999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196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196</v>
      </c>
      <c r="BM204" s="239" t="s">
        <v>2396</v>
      </c>
    </row>
    <row r="205" s="13" customFormat="1">
      <c r="A205" s="13"/>
      <c r="B205" s="262"/>
      <c r="C205" s="263"/>
      <c r="D205" s="257" t="s">
        <v>906</v>
      </c>
      <c r="E205" s="264" t="s">
        <v>1</v>
      </c>
      <c r="F205" s="265" t="s">
        <v>2307</v>
      </c>
      <c r="G205" s="263"/>
      <c r="H205" s="266">
        <v>108.47799999999999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2" t="s">
        <v>906</v>
      </c>
      <c r="AU205" s="272" t="s">
        <v>85</v>
      </c>
      <c r="AV205" s="13" t="s">
        <v>85</v>
      </c>
      <c r="AW205" s="13" t="s">
        <v>33</v>
      </c>
      <c r="AX205" s="13" t="s">
        <v>76</v>
      </c>
      <c r="AY205" s="272" t="s">
        <v>183</v>
      </c>
    </row>
    <row r="206" s="14" customFormat="1">
      <c r="A206" s="14"/>
      <c r="B206" s="273"/>
      <c r="C206" s="274"/>
      <c r="D206" s="257" t="s">
        <v>906</v>
      </c>
      <c r="E206" s="275" t="s">
        <v>1</v>
      </c>
      <c r="F206" s="276" t="s">
        <v>920</v>
      </c>
      <c r="G206" s="274"/>
      <c r="H206" s="277">
        <v>108.47799999999999</v>
      </c>
      <c r="I206" s="278"/>
      <c r="J206" s="274"/>
      <c r="K206" s="274"/>
      <c r="L206" s="279"/>
      <c r="M206" s="280"/>
      <c r="N206" s="281"/>
      <c r="O206" s="281"/>
      <c r="P206" s="281"/>
      <c r="Q206" s="281"/>
      <c r="R206" s="281"/>
      <c r="S206" s="281"/>
      <c r="T206" s="28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3" t="s">
        <v>906</v>
      </c>
      <c r="AU206" s="283" t="s">
        <v>85</v>
      </c>
      <c r="AV206" s="14" t="s">
        <v>196</v>
      </c>
      <c r="AW206" s="14" t="s">
        <v>33</v>
      </c>
      <c r="AX206" s="14" t="s">
        <v>83</v>
      </c>
      <c r="AY206" s="283" t="s">
        <v>183</v>
      </c>
    </row>
    <row r="207" s="2" customFormat="1" ht="24.15" customHeight="1">
      <c r="A207" s="39"/>
      <c r="B207" s="40"/>
      <c r="C207" s="228" t="s">
        <v>7</v>
      </c>
      <c r="D207" s="228" t="s">
        <v>186</v>
      </c>
      <c r="E207" s="229" t="s">
        <v>2397</v>
      </c>
      <c r="F207" s="230" t="s">
        <v>2398</v>
      </c>
      <c r="G207" s="231" t="s">
        <v>958</v>
      </c>
      <c r="H207" s="232">
        <v>433.91399999999999</v>
      </c>
      <c r="I207" s="233"/>
      <c r="J207" s="234">
        <f>ROUND(I207*H207,2)</f>
        <v>0</v>
      </c>
      <c r="K207" s="230" t="s">
        <v>194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196</v>
      </c>
      <c r="AT207" s="239" t="s">
        <v>186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196</v>
      </c>
      <c r="BM207" s="239" t="s">
        <v>2399</v>
      </c>
    </row>
    <row r="208" s="13" customFormat="1">
      <c r="A208" s="13"/>
      <c r="B208" s="262"/>
      <c r="C208" s="263"/>
      <c r="D208" s="257" t="s">
        <v>906</v>
      </c>
      <c r="E208" s="264" t="s">
        <v>1</v>
      </c>
      <c r="F208" s="265" t="s">
        <v>2252</v>
      </c>
      <c r="G208" s="263"/>
      <c r="H208" s="266">
        <v>730.13099999999997</v>
      </c>
      <c r="I208" s="267"/>
      <c r="J208" s="263"/>
      <c r="K208" s="263"/>
      <c r="L208" s="268"/>
      <c r="M208" s="269"/>
      <c r="N208" s="270"/>
      <c r="O208" s="270"/>
      <c r="P208" s="270"/>
      <c r="Q208" s="270"/>
      <c r="R208" s="270"/>
      <c r="S208" s="270"/>
      <c r="T208" s="27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2" t="s">
        <v>906</v>
      </c>
      <c r="AU208" s="272" t="s">
        <v>85</v>
      </c>
      <c r="AV208" s="13" t="s">
        <v>85</v>
      </c>
      <c r="AW208" s="13" t="s">
        <v>33</v>
      </c>
      <c r="AX208" s="13" t="s">
        <v>76</v>
      </c>
      <c r="AY208" s="272" t="s">
        <v>183</v>
      </c>
    </row>
    <row r="209" s="13" customFormat="1">
      <c r="A209" s="13"/>
      <c r="B209" s="262"/>
      <c r="C209" s="263"/>
      <c r="D209" s="257" t="s">
        <v>906</v>
      </c>
      <c r="E209" s="264" t="s">
        <v>1</v>
      </c>
      <c r="F209" s="265" t="s">
        <v>2400</v>
      </c>
      <c r="G209" s="263"/>
      <c r="H209" s="266">
        <v>-29.204999999999998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2" t="s">
        <v>906</v>
      </c>
      <c r="AU209" s="272" t="s">
        <v>85</v>
      </c>
      <c r="AV209" s="13" t="s">
        <v>85</v>
      </c>
      <c r="AW209" s="13" t="s">
        <v>33</v>
      </c>
      <c r="AX209" s="13" t="s">
        <v>76</v>
      </c>
      <c r="AY209" s="272" t="s">
        <v>183</v>
      </c>
    </row>
    <row r="210" s="13" customFormat="1">
      <c r="A210" s="13"/>
      <c r="B210" s="262"/>
      <c r="C210" s="263"/>
      <c r="D210" s="257" t="s">
        <v>906</v>
      </c>
      <c r="E210" s="264" t="s">
        <v>1</v>
      </c>
      <c r="F210" s="265" t="s">
        <v>2401</v>
      </c>
      <c r="G210" s="263"/>
      <c r="H210" s="266">
        <v>-140.886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2" t="s">
        <v>906</v>
      </c>
      <c r="AU210" s="272" t="s">
        <v>85</v>
      </c>
      <c r="AV210" s="13" t="s">
        <v>85</v>
      </c>
      <c r="AW210" s="13" t="s">
        <v>33</v>
      </c>
      <c r="AX210" s="13" t="s">
        <v>76</v>
      </c>
      <c r="AY210" s="272" t="s">
        <v>183</v>
      </c>
    </row>
    <row r="211" s="13" customFormat="1">
      <c r="A211" s="13"/>
      <c r="B211" s="262"/>
      <c r="C211" s="263"/>
      <c r="D211" s="257" t="s">
        <v>906</v>
      </c>
      <c r="E211" s="264" t="s">
        <v>1</v>
      </c>
      <c r="F211" s="265" t="s">
        <v>2402</v>
      </c>
      <c r="G211" s="263"/>
      <c r="H211" s="266">
        <v>-1.3060000000000001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2" t="s">
        <v>906</v>
      </c>
      <c r="AU211" s="272" t="s">
        <v>85</v>
      </c>
      <c r="AV211" s="13" t="s">
        <v>85</v>
      </c>
      <c r="AW211" s="13" t="s">
        <v>33</v>
      </c>
      <c r="AX211" s="13" t="s">
        <v>76</v>
      </c>
      <c r="AY211" s="272" t="s">
        <v>183</v>
      </c>
    </row>
    <row r="212" s="13" customFormat="1">
      <c r="A212" s="13"/>
      <c r="B212" s="262"/>
      <c r="C212" s="263"/>
      <c r="D212" s="257" t="s">
        <v>906</v>
      </c>
      <c r="E212" s="264" t="s">
        <v>1</v>
      </c>
      <c r="F212" s="265" t="s">
        <v>2403</v>
      </c>
      <c r="G212" s="263"/>
      <c r="H212" s="266">
        <v>-3.2909999999999999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72" t="s">
        <v>906</v>
      </c>
      <c r="AU212" s="272" t="s">
        <v>85</v>
      </c>
      <c r="AV212" s="13" t="s">
        <v>85</v>
      </c>
      <c r="AW212" s="13" t="s">
        <v>33</v>
      </c>
      <c r="AX212" s="13" t="s">
        <v>76</v>
      </c>
      <c r="AY212" s="272" t="s">
        <v>183</v>
      </c>
    </row>
    <row r="213" s="13" customFormat="1">
      <c r="A213" s="13"/>
      <c r="B213" s="262"/>
      <c r="C213" s="263"/>
      <c r="D213" s="257" t="s">
        <v>906</v>
      </c>
      <c r="E213" s="264" t="s">
        <v>1</v>
      </c>
      <c r="F213" s="265" t="s">
        <v>2404</v>
      </c>
      <c r="G213" s="263"/>
      <c r="H213" s="266">
        <v>-4.4160000000000004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2" t="s">
        <v>906</v>
      </c>
      <c r="AU213" s="272" t="s">
        <v>85</v>
      </c>
      <c r="AV213" s="13" t="s">
        <v>85</v>
      </c>
      <c r="AW213" s="13" t="s">
        <v>33</v>
      </c>
      <c r="AX213" s="13" t="s">
        <v>76</v>
      </c>
      <c r="AY213" s="272" t="s">
        <v>183</v>
      </c>
    </row>
    <row r="214" s="13" customFormat="1">
      <c r="A214" s="13"/>
      <c r="B214" s="262"/>
      <c r="C214" s="263"/>
      <c r="D214" s="257" t="s">
        <v>906</v>
      </c>
      <c r="E214" s="264" t="s">
        <v>1</v>
      </c>
      <c r="F214" s="265" t="s">
        <v>2405</v>
      </c>
      <c r="G214" s="263"/>
      <c r="H214" s="266">
        <v>-0.78500000000000003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2" t="s">
        <v>906</v>
      </c>
      <c r="AU214" s="272" t="s">
        <v>85</v>
      </c>
      <c r="AV214" s="13" t="s">
        <v>85</v>
      </c>
      <c r="AW214" s="13" t="s">
        <v>33</v>
      </c>
      <c r="AX214" s="13" t="s">
        <v>76</v>
      </c>
      <c r="AY214" s="272" t="s">
        <v>183</v>
      </c>
    </row>
    <row r="215" s="13" customFormat="1">
      <c r="A215" s="13"/>
      <c r="B215" s="262"/>
      <c r="C215" s="263"/>
      <c r="D215" s="257" t="s">
        <v>906</v>
      </c>
      <c r="E215" s="264" t="s">
        <v>1</v>
      </c>
      <c r="F215" s="265" t="s">
        <v>2406</v>
      </c>
      <c r="G215" s="263"/>
      <c r="H215" s="266">
        <v>-7.8499999999999996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2" t="s">
        <v>906</v>
      </c>
      <c r="AU215" s="272" t="s">
        <v>85</v>
      </c>
      <c r="AV215" s="13" t="s">
        <v>85</v>
      </c>
      <c r="AW215" s="13" t="s">
        <v>33</v>
      </c>
      <c r="AX215" s="13" t="s">
        <v>76</v>
      </c>
      <c r="AY215" s="272" t="s">
        <v>183</v>
      </c>
    </row>
    <row r="216" s="14" customFormat="1">
      <c r="A216" s="14"/>
      <c r="B216" s="273"/>
      <c r="C216" s="274"/>
      <c r="D216" s="257" t="s">
        <v>906</v>
      </c>
      <c r="E216" s="275" t="s">
        <v>2305</v>
      </c>
      <c r="F216" s="276" t="s">
        <v>920</v>
      </c>
      <c r="G216" s="274"/>
      <c r="H216" s="277">
        <v>542.39200000000005</v>
      </c>
      <c r="I216" s="278"/>
      <c r="J216" s="274"/>
      <c r="K216" s="274"/>
      <c r="L216" s="279"/>
      <c r="M216" s="280"/>
      <c r="N216" s="281"/>
      <c r="O216" s="281"/>
      <c r="P216" s="281"/>
      <c r="Q216" s="281"/>
      <c r="R216" s="281"/>
      <c r="S216" s="281"/>
      <c r="T216" s="28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3" t="s">
        <v>906</v>
      </c>
      <c r="AU216" s="283" t="s">
        <v>85</v>
      </c>
      <c r="AV216" s="14" t="s">
        <v>196</v>
      </c>
      <c r="AW216" s="14" t="s">
        <v>33</v>
      </c>
      <c r="AX216" s="14" t="s">
        <v>76</v>
      </c>
      <c r="AY216" s="283" t="s">
        <v>183</v>
      </c>
    </row>
    <row r="217" s="13" customFormat="1">
      <c r="A217" s="13"/>
      <c r="B217" s="262"/>
      <c r="C217" s="263"/>
      <c r="D217" s="257" t="s">
        <v>906</v>
      </c>
      <c r="E217" s="264" t="s">
        <v>2407</v>
      </c>
      <c r="F217" s="265" t="s">
        <v>2408</v>
      </c>
      <c r="G217" s="263"/>
      <c r="H217" s="266">
        <v>433.91399999999999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2" t="s">
        <v>906</v>
      </c>
      <c r="AU217" s="272" t="s">
        <v>85</v>
      </c>
      <c r="AV217" s="13" t="s">
        <v>85</v>
      </c>
      <c r="AW217" s="13" t="s">
        <v>33</v>
      </c>
      <c r="AX217" s="13" t="s">
        <v>83</v>
      </c>
      <c r="AY217" s="272" t="s">
        <v>183</v>
      </c>
    </row>
    <row r="218" s="13" customFormat="1">
      <c r="A218" s="13"/>
      <c r="B218" s="262"/>
      <c r="C218" s="263"/>
      <c r="D218" s="257" t="s">
        <v>906</v>
      </c>
      <c r="E218" s="264" t="s">
        <v>2307</v>
      </c>
      <c r="F218" s="265" t="s">
        <v>2409</v>
      </c>
      <c r="G218" s="263"/>
      <c r="H218" s="266">
        <v>108.47799999999999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2" t="s">
        <v>906</v>
      </c>
      <c r="AU218" s="272" t="s">
        <v>85</v>
      </c>
      <c r="AV218" s="13" t="s">
        <v>85</v>
      </c>
      <c r="AW218" s="13" t="s">
        <v>33</v>
      </c>
      <c r="AX218" s="13" t="s">
        <v>76</v>
      </c>
      <c r="AY218" s="272" t="s">
        <v>183</v>
      </c>
    </row>
    <row r="219" s="14" customFormat="1">
      <c r="A219" s="14"/>
      <c r="B219" s="273"/>
      <c r="C219" s="274"/>
      <c r="D219" s="257" t="s">
        <v>906</v>
      </c>
      <c r="E219" s="275" t="s">
        <v>1</v>
      </c>
      <c r="F219" s="276" t="s">
        <v>920</v>
      </c>
      <c r="G219" s="274"/>
      <c r="H219" s="277">
        <v>542.39200000000005</v>
      </c>
      <c r="I219" s="278"/>
      <c r="J219" s="274"/>
      <c r="K219" s="274"/>
      <c r="L219" s="279"/>
      <c r="M219" s="280"/>
      <c r="N219" s="281"/>
      <c r="O219" s="281"/>
      <c r="P219" s="281"/>
      <c r="Q219" s="281"/>
      <c r="R219" s="281"/>
      <c r="S219" s="281"/>
      <c r="T219" s="28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3" t="s">
        <v>906</v>
      </c>
      <c r="AU219" s="283" t="s">
        <v>85</v>
      </c>
      <c r="AV219" s="14" t="s">
        <v>196</v>
      </c>
      <c r="AW219" s="14" t="s">
        <v>33</v>
      </c>
      <c r="AX219" s="14" t="s">
        <v>76</v>
      </c>
      <c r="AY219" s="283" t="s">
        <v>183</v>
      </c>
    </row>
    <row r="220" s="2" customFormat="1" ht="16.5" customHeight="1">
      <c r="A220" s="39"/>
      <c r="B220" s="40"/>
      <c r="C220" s="241" t="s">
        <v>225</v>
      </c>
      <c r="D220" s="241" t="s">
        <v>191</v>
      </c>
      <c r="E220" s="242" t="s">
        <v>2410</v>
      </c>
      <c r="F220" s="243" t="s">
        <v>2411</v>
      </c>
      <c r="G220" s="244" t="s">
        <v>350</v>
      </c>
      <c r="H220" s="245">
        <v>1112.126</v>
      </c>
      <c r="I220" s="246"/>
      <c r="J220" s="247">
        <f>ROUND(I220*H220,2)</f>
        <v>0</v>
      </c>
      <c r="K220" s="243" t="s">
        <v>194</v>
      </c>
      <c r="L220" s="248"/>
      <c r="M220" s="249" t="s">
        <v>1</v>
      </c>
      <c r="N220" s="250" t="s">
        <v>41</v>
      </c>
      <c r="O220" s="92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202</v>
      </c>
      <c r="AT220" s="239" t="s">
        <v>191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196</v>
      </c>
      <c r="BM220" s="239" t="s">
        <v>2412</v>
      </c>
    </row>
    <row r="221" s="13" customFormat="1">
      <c r="A221" s="13"/>
      <c r="B221" s="262"/>
      <c r="C221" s="263"/>
      <c r="D221" s="257" t="s">
        <v>906</v>
      </c>
      <c r="E221" s="264" t="s">
        <v>1</v>
      </c>
      <c r="F221" s="265" t="s">
        <v>2413</v>
      </c>
      <c r="G221" s="263"/>
      <c r="H221" s="266">
        <v>1112.126</v>
      </c>
      <c r="I221" s="267"/>
      <c r="J221" s="263"/>
      <c r="K221" s="263"/>
      <c r="L221" s="268"/>
      <c r="M221" s="269"/>
      <c r="N221" s="270"/>
      <c r="O221" s="270"/>
      <c r="P221" s="270"/>
      <c r="Q221" s="270"/>
      <c r="R221" s="270"/>
      <c r="S221" s="270"/>
      <c r="T221" s="27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2" t="s">
        <v>906</v>
      </c>
      <c r="AU221" s="272" t="s">
        <v>85</v>
      </c>
      <c r="AV221" s="13" t="s">
        <v>85</v>
      </c>
      <c r="AW221" s="13" t="s">
        <v>33</v>
      </c>
      <c r="AX221" s="13" t="s">
        <v>76</v>
      </c>
      <c r="AY221" s="272" t="s">
        <v>183</v>
      </c>
    </row>
    <row r="222" s="14" customFormat="1">
      <c r="A222" s="14"/>
      <c r="B222" s="273"/>
      <c r="C222" s="274"/>
      <c r="D222" s="257" t="s">
        <v>906</v>
      </c>
      <c r="E222" s="275" t="s">
        <v>1</v>
      </c>
      <c r="F222" s="276" t="s">
        <v>920</v>
      </c>
      <c r="G222" s="274"/>
      <c r="H222" s="277">
        <v>1112.126</v>
      </c>
      <c r="I222" s="278"/>
      <c r="J222" s="274"/>
      <c r="K222" s="274"/>
      <c r="L222" s="279"/>
      <c r="M222" s="280"/>
      <c r="N222" s="281"/>
      <c r="O222" s="281"/>
      <c r="P222" s="281"/>
      <c r="Q222" s="281"/>
      <c r="R222" s="281"/>
      <c r="S222" s="281"/>
      <c r="T222" s="28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3" t="s">
        <v>906</v>
      </c>
      <c r="AU222" s="283" t="s">
        <v>85</v>
      </c>
      <c r="AV222" s="14" t="s">
        <v>196</v>
      </c>
      <c r="AW222" s="14" t="s">
        <v>33</v>
      </c>
      <c r="AX222" s="14" t="s">
        <v>83</v>
      </c>
      <c r="AY222" s="283" t="s">
        <v>183</v>
      </c>
    </row>
    <row r="223" s="2" customFormat="1" ht="24.15" customHeight="1">
      <c r="A223" s="39"/>
      <c r="B223" s="40"/>
      <c r="C223" s="228" t="s">
        <v>270</v>
      </c>
      <c r="D223" s="228" t="s">
        <v>186</v>
      </c>
      <c r="E223" s="229" t="s">
        <v>2414</v>
      </c>
      <c r="F223" s="230" t="s">
        <v>2415</v>
      </c>
      <c r="G223" s="231" t="s">
        <v>958</v>
      </c>
      <c r="H223" s="232">
        <v>28.177</v>
      </c>
      <c r="I223" s="233"/>
      <c r="J223" s="234">
        <f>ROUND(I223*H223,2)</f>
        <v>0</v>
      </c>
      <c r="K223" s="230" t="s">
        <v>194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196</v>
      </c>
      <c r="AT223" s="239" t="s">
        <v>186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196</v>
      </c>
      <c r="BM223" s="239" t="s">
        <v>2416</v>
      </c>
    </row>
    <row r="224" s="13" customFormat="1">
      <c r="A224" s="13"/>
      <c r="B224" s="262"/>
      <c r="C224" s="263"/>
      <c r="D224" s="257" t="s">
        <v>906</v>
      </c>
      <c r="E224" s="264" t="s">
        <v>1</v>
      </c>
      <c r="F224" s="265" t="s">
        <v>2267</v>
      </c>
      <c r="G224" s="263"/>
      <c r="H224" s="266">
        <v>28.177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72" t="s">
        <v>906</v>
      </c>
      <c r="AU224" s="272" t="s">
        <v>85</v>
      </c>
      <c r="AV224" s="13" t="s">
        <v>85</v>
      </c>
      <c r="AW224" s="13" t="s">
        <v>33</v>
      </c>
      <c r="AX224" s="13" t="s">
        <v>76</v>
      </c>
      <c r="AY224" s="272" t="s">
        <v>183</v>
      </c>
    </row>
    <row r="225" s="14" customFormat="1">
      <c r="A225" s="14"/>
      <c r="B225" s="273"/>
      <c r="C225" s="274"/>
      <c r="D225" s="257" t="s">
        <v>906</v>
      </c>
      <c r="E225" s="275" t="s">
        <v>1</v>
      </c>
      <c r="F225" s="276" t="s">
        <v>920</v>
      </c>
      <c r="G225" s="274"/>
      <c r="H225" s="277">
        <v>28.177</v>
      </c>
      <c r="I225" s="278"/>
      <c r="J225" s="274"/>
      <c r="K225" s="274"/>
      <c r="L225" s="279"/>
      <c r="M225" s="280"/>
      <c r="N225" s="281"/>
      <c r="O225" s="281"/>
      <c r="P225" s="281"/>
      <c r="Q225" s="281"/>
      <c r="R225" s="281"/>
      <c r="S225" s="281"/>
      <c r="T225" s="28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83" t="s">
        <v>906</v>
      </c>
      <c r="AU225" s="283" t="s">
        <v>85</v>
      </c>
      <c r="AV225" s="14" t="s">
        <v>196</v>
      </c>
      <c r="AW225" s="14" t="s">
        <v>33</v>
      </c>
      <c r="AX225" s="14" t="s">
        <v>83</v>
      </c>
      <c r="AY225" s="283" t="s">
        <v>183</v>
      </c>
    </row>
    <row r="226" s="2" customFormat="1" ht="16.5" customHeight="1">
      <c r="A226" s="39"/>
      <c r="B226" s="40"/>
      <c r="C226" s="241" t="s">
        <v>228</v>
      </c>
      <c r="D226" s="241" t="s">
        <v>191</v>
      </c>
      <c r="E226" s="242" t="s">
        <v>2417</v>
      </c>
      <c r="F226" s="243" t="s">
        <v>2418</v>
      </c>
      <c r="G226" s="244" t="s">
        <v>350</v>
      </c>
      <c r="H226" s="245">
        <v>288.87400000000002</v>
      </c>
      <c r="I226" s="246"/>
      <c r="J226" s="247">
        <f>ROUND(I226*H226,2)</f>
        <v>0</v>
      </c>
      <c r="K226" s="243" t="s">
        <v>194</v>
      </c>
      <c r="L226" s="248"/>
      <c r="M226" s="249" t="s">
        <v>1</v>
      </c>
      <c r="N226" s="250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202</v>
      </c>
      <c r="AT226" s="239" t="s">
        <v>191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196</v>
      </c>
      <c r="BM226" s="239" t="s">
        <v>2419</v>
      </c>
    </row>
    <row r="227" s="13" customFormat="1">
      <c r="A227" s="13"/>
      <c r="B227" s="262"/>
      <c r="C227" s="263"/>
      <c r="D227" s="257" t="s">
        <v>906</v>
      </c>
      <c r="E227" s="264" t="s">
        <v>1</v>
      </c>
      <c r="F227" s="265" t="s">
        <v>2420</v>
      </c>
      <c r="G227" s="263"/>
      <c r="H227" s="266">
        <v>288.87400000000002</v>
      </c>
      <c r="I227" s="267"/>
      <c r="J227" s="263"/>
      <c r="K227" s="263"/>
      <c r="L227" s="268"/>
      <c r="M227" s="269"/>
      <c r="N227" s="270"/>
      <c r="O227" s="270"/>
      <c r="P227" s="270"/>
      <c r="Q227" s="270"/>
      <c r="R227" s="270"/>
      <c r="S227" s="270"/>
      <c r="T227" s="27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72" t="s">
        <v>906</v>
      </c>
      <c r="AU227" s="272" t="s">
        <v>85</v>
      </c>
      <c r="AV227" s="13" t="s">
        <v>85</v>
      </c>
      <c r="AW227" s="13" t="s">
        <v>33</v>
      </c>
      <c r="AX227" s="13" t="s">
        <v>76</v>
      </c>
      <c r="AY227" s="272" t="s">
        <v>183</v>
      </c>
    </row>
    <row r="228" s="14" customFormat="1">
      <c r="A228" s="14"/>
      <c r="B228" s="273"/>
      <c r="C228" s="274"/>
      <c r="D228" s="257" t="s">
        <v>906</v>
      </c>
      <c r="E228" s="275" t="s">
        <v>1</v>
      </c>
      <c r="F228" s="276" t="s">
        <v>920</v>
      </c>
      <c r="G228" s="274"/>
      <c r="H228" s="277">
        <v>288.87400000000002</v>
      </c>
      <c r="I228" s="278"/>
      <c r="J228" s="274"/>
      <c r="K228" s="274"/>
      <c r="L228" s="279"/>
      <c r="M228" s="280"/>
      <c r="N228" s="281"/>
      <c r="O228" s="281"/>
      <c r="P228" s="281"/>
      <c r="Q228" s="281"/>
      <c r="R228" s="281"/>
      <c r="S228" s="281"/>
      <c r="T228" s="28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83" t="s">
        <v>906</v>
      </c>
      <c r="AU228" s="283" t="s">
        <v>85</v>
      </c>
      <c r="AV228" s="14" t="s">
        <v>196</v>
      </c>
      <c r="AW228" s="14" t="s">
        <v>33</v>
      </c>
      <c r="AX228" s="14" t="s">
        <v>83</v>
      </c>
      <c r="AY228" s="283" t="s">
        <v>183</v>
      </c>
    </row>
    <row r="229" s="2" customFormat="1" ht="24.15" customHeight="1">
      <c r="A229" s="39"/>
      <c r="B229" s="40"/>
      <c r="C229" s="228" t="s">
        <v>277</v>
      </c>
      <c r="D229" s="228" t="s">
        <v>186</v>
      </c>
      <c r="E229" s="229" t="s">
        <v>2421</v>
      </c>
      <c r="F229" s="230" t="s">
        <v>2422</v>
      </c>
      <c r="G229" s="231" t="s">
        <v>958</v>
      </c>
      <c r="H229" s="232">
        <v>112.709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196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196</v>
      </c>
      <c r="BM229" s="239" t="s">
        <v>2423</v>
      </c>
    </row>
    <row r="230" s="13" customFormat="1">
      <c r="A230" s="13"/>
      <c r="B230" s="262"/>
      <c r="C230" s="263"/>
      <c r="D230" s="257" t="s">
        <v>906</v>
      </c>
      <c r="E230" s="264" t="s">
        <v>1</v>
      </c>
      <c r="F230" s="265" t="s">
        <v>2424</v>
      </c>
      <c r="G230" s="263"/>
      <c r="H230" s="266">
        <v>36.963000000000001</v>
      </c>
      <c r="I230" s="267"/>
      <c r="J230" s="263"/>
      <c r="K230" s="263"/>
      <c r="L230" s="268"/>
      <c r="M230" s="269"/>
      <c r="N230" s="270"/>
      <c r="O230" s="270"/>
      <c r="P230" s="270"/>
      <c r="Q230" s="270"/>
      <c r="R230" s="270"/>
      <c r="S230" s="270"/>
      <c r="T230" s="27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72" t="s">
        <v>906</v>
      </c>
      <c r="AU230" s="272" t="s">
        <v>85</v>
      </c>
      <c r="AV230" s="13" t="s">
        <v>85</v>
      </c>
      <c r="AW230" s="13" t="s">
        <v>33</v>
      </c>
      <c r="AX230" s="13" t="s">
        <v>76</v>
      </c>
      <c r="AY230" s="272" t="s">
        <v>183</v>
      </c>
    </row>
    <row r="231" s="13" customFormat="1">
      <c r="A231" s="13"/>
      <c r="B231" s="262"/>
      <c r="C231" s="263"/>
      <c r="D231" s="257" t="s">
        <v>906</v>
      </c>
      <c r="E231" s="264" t="s">
        <v>1</v>
      </c>
      <c r="F231" s="265" t="s">
        <v>2425</v>
      </c>
      <c r="G231" s="263"/>
      <c r="H231" s="266">
        <v>59.588999999999999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2" t="s">
        <v>906</v>
      </c>
      <c r="AU231" s="272" t="s">
        <v>85</v>
      </c>
      <c r="AV231" s="13" t="s">
        <v>85</v>
      </c>
      <c r="AW231" s="13" t="s">
        <v>33</v>
      </c>
      <c r="AX231" s="13" t="s">
        <v>76</v>
      </c>
      <c r="AY231" s="272" t="s">
        <v>183</v>
      </c>
    </row>
    <row r="232" s="13" customFormat="1">
      <c r="A232" s="13"/>
      <c r="B232" s="262"/>
      <c r="C232" s="263"/>
      <c r="D232" s="257" t="s">
        <v>906</v>
      </c>
      <c r="E232" s="264" t="s">
        <v>1</v>
      </c>
      <c r="F232" s="265" t="s">
        <v>2426</v>
      </c>
      <c r="G232" s="263"/>
      <c r="H232" s="266">
        <v>44.334000000000003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2" t="s">
        <v>906</v>
      </c>
      <c r="AU232" s="272" t="s">
        <v>85</v>
      </c>
      <c r="AV232" s="13" t="s">
        <v>85</v>
      </c>
      <c r="AW232" s="13" t="s">
        <v>33</v>
      </c>
      <c r="AX232" s="13" t="s">
        <v>76</v>
      </c>
      <c r="AY232" s="272" t="s">
        <v>183</v>
      </c>
    </row>
    <row r="233" s="14" customFormat="1">
      <c r="A233" s="14"/>
      <c r="B233" s="273"/>
      <c r="C233" s="274"/>
      <c r="D233" s="257" t="s">
        <v>906</v>
      </c>
      <c r="E233" s="275" t="s">
        <v>2264</v>
      </c>
      <c r="F233" s="276" t="s">
        <v>920</v>
      </c>
      <c r="G233" s="274"/>
      <c r="H233" s="277">
        <v>140.886</v>
      </c>
      <c r="I233" s="278"/>
      <c r="J233" s="274"/>
      <c r="K233" s="274"/>
      <c r="L233" s="279"/>
      <c r="M233" s="280"/>
      <c r="N233" s="281"/>
      <c r="O233" s="281"/>
      <c r="P233" s="281"/>
      <c r="Q233" s="281"/>
      <c r="R233" s="281"/>
      <c r="S233" s="281"/>
      <c r="T233" s="28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3" t="s">
        <v>906</v>
      </c>
      <c r="AU233" s="283" t="s">
        <v>85</v>
      </c>
      <c r="AV233" s="14" t="s">
        <v>196</v>
      </c>
      <c r="AW233" s="14" t="s">
        <v>33</v>
      </c>
      <c r="AX233" s="14" t="s">
        <v>76</v>
      </c>
      <c r="AY233" s="283" t="s">
        <v>183</v>
      </c>
    </row>
    <row r="234" s="13" customFormat="1">
      <c r="A234" s="13"/>
      <c r="B234" s="262"/>
      <c r="C234" s="263"/>
      <c r="D234" s="257" t="s">
        <v>906</v>
      </c>
      <c r="E234" s="264" t="s">
        <v>2427</v>
      </c>
      <c r="F234" s="265" t="s">
        <v>2428</v>
      </c>
      <c r="G234" s="263"/>
      <c r="H234" s="266">
        <v>112.709</v>
      </c>
      <c r="I234" s="267"/>
      <c r="J234" s="263"/>
      <c r="K234" s="263"/>
      <c r="L234" s="268"/>
      <c r="M234" s="269"/>
      <c r="N234" s="270"/>
      <c r="O234" s="270"/>
      <c r="P234" s="270"/>
      <c r="Q234" s="270"/>
      <c r="R234" s="270"/>
      <c r="S234" s="270"/>
      <c r="T234" s="27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72" t="s">
        <v>906</v>
      </c>
      <c r="AU234" s="272" t="s">
        <v>85</v>
      </c>
      <c r="AV234" s="13" t="s">
        <v>85</v>
      </c>
      <c r="AW234" s="13" t="s">
        <v>33</v>
      </c>
      <c r="AX234" s="13" t="s">
        <v>83</v>
      </c>
      <c r="AY234" s="272" t="s">
        <v>183</v>
      </c>
    </row>
    <row r="235" s="13" customFormat="1">
      <c r="A235" s="13"/>
      <c r="B235" s="262"/>
      <c r="C235" s="263"/>
      <c r="D235" s="257" t="s">
        <v>906</v>
      </c>
      <c r="E235" s="264" t="s">
        <v>2267</v>
      </c>
      <c r="F235" s="265" t="s">
        <v>2429</v>
      </c>
      <c r="G235" s="263"/>
      <c r="H235" s="266">
        <v>28.177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2" t="s">
        <v>906</v>
      </c>
      <c r="AU235" s="272" t="s">
        <v>85</v>
      </c>
      <c r="AV235" s="13" t="s">
        <v>85</v>
      </c>
      <c r="AW235" s="13" t="s">
        <v>33</v>
      </c>
      <c r="AX235" s="13" t="s">
        <v>76</v>
      </c>
      <c r="AY235" s="272" t="s">
        <v>183</v>
      </c>
    </row>
    <row r="236" s="14" customFormat="1">
      <c r="A236" s="14"/>
      <c r="B236" s="273"/>
      <c r="C236" s="274"/>
      <c r="D236" s="257" t="s">
        <v>906</v>
      </c>
      <c r="E236" s="275" t="s">
        <v>1</v>
      </c>
      <c r="F236" s="276" t="s">
        <v>920</v>
      </c>
      <c r="G236" s="274"/>
      <c r="H236" s="277">
        <v>140.886</v>
      </c>
      <c r="I236" s="278"/>
      <c r="J236" s="274"/>
      <c r="K236" s="274"/>
      <c r="L236" s="279"/>
      <c r="M236" s="280"/>
      <c r="N236" s="281"/>
      <c r="O236" s="281"/>
      <c r="P236" s="281"/>
      <c r="Q236" s="281"/>
      <c r="R236" s="281"/>
      <c r="S236" s="281"/>
      <c r="T236" s="28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83" t="s">
        <v>906</v>
      </c>
      <c r="AU236" s="283" t="s">
        <v>85</v>
      </c>
      <c r="AV236" s="14" t="s">
        <v>196</v>
      </c>
      <c r="AW236" s="14" t="s">
        <v>33</v>
      </c>
      <c r="AX236" s="14" t="s">
        <v>76</v>
      </c>
      <c r="AY236" s="283" t="s">
        <v>183</v>
      </c>
    </row>
    <row r="237" s="2" customFormat="1" ht="24.15" customHeight="1">
      <c r="A237" s="39"/>
      <c r="B237" s="40"/>
      <c r="C237" s="228" t="s">
        <v>233</v>
      </c>
      <c r="D237" s="228" t="s">
        <v>186</v>
      </c>
      <c r="E237" s="229" t="s">
        <v>2430</v>
      </c>
      <c r="F237" s="230" t="s">
        <v>2431</v>
      </c>
      <c r="G237" s="231" t="s">
        <v>469</v>
      </c>
      <c r="H237" s="232">
        <v>249.983</v>
      </c>
      <c r="I237" s="233"/>
      <c r="J237" s="234">
        <f>ROUND(I237*H237,2)</f>
        <v>0</v>
      </c>
      <c r="K237" s="230" t="s">
        <v>194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196</v>
      </c>
      <c r="AT237" s="239" t="s">
        <v>186</v>
      </c>
      <c r="AU237" s="239" t="s">
        <v>85</v>
      </c>
      <c r="AY237" s="18" t="s">
        <v>183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196</v>
      </c>
      <c r="BM237" s="239" t="s">
        <v>2432</v>
      </c>
    </row>
    <row r="238" s="13" customFormat="1">
      <c r="A238" s="13"/>
      <c r="B238" s="262"/>
      <c r="C238" s="263"/>
      <c r="D238" s="257" t="s">
        <v>906</v>
      </c>
      <c r="E238" s="264" t="s">
        <v>1</v>
      </c>
      <c r="F238" s="265" t="s">
        <v>2310</v>
      </c>
      <c r="G238" s="263"/>
      <c r="H238" s="266">
        <v>249.983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2" t="s">
        <v>906</v>
      </c>
      <c r="AU238" s="272" t="s">
        <v>85</v>
      </c>
      <c r="AV238" s="13" t="s">
        <v>85</v>
      </c>
      <c r="AW238" s="13" t="s">
        <v>33</v>
      </c>
      <c r="AX238" s="13" t="s">
        <v>76</v>
      </c>
      <c r="AY238" s="272" t="s">
        <v>183</v>
      </c>
    </row>
    <row r="239" s="14" customFormat="1">
      <c r="A239" s="14"/>
      <c r="B239" s="273"/>
      <c r="C239" s="274"/>
      <c r="D239" s="257" t="s">
        <v>906</v>
      </c>
      <c r="E239" s="275" t="s">
        <v>1</v>
      </c>
      <c r="F239" s="276" t="s">
        <v>920</v>
      </c>
      <c r="G239" s="274"/>
      <c r="H239" s="277">
        <v>249.983</v>
      </c>
      <c r="I239" s="278"/>
      <c r="J239" s="274"/>
      <c r="K239" s="274"/>
      <c r="L239" s="279"/>
      <c r="M239" s="280"/>
      <c r="N239" s="281"/>
      <c r="O239" s="281"/>
      <c r="P239" s="281"/>
      <c r="Q239" s="281"/>
      <c r="R239" s="281"/>
      <c r="S239" s="281"/>
      <c r="T239" s="28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3" t="s">
        <v>906</v>
      </c>
      <c r="AU239" s="283" t="s">
        <v>85</v>
      </c>
      <c r="AV239" s="14" t="s">
        <v>196</v>
      </c>
      <c r="AW239" s="14" t="s">
        <v>33</v>
      </c>
      <c r="AX239" s="14" t="s">
        <v>83</v>
      </c>
      <c r="AY239" s="283" t="s">
        <v>183</v>
      </c>
    </row>
    <row r="240" s="2" customFormat="1" ht="24.15" customHeight="1">
      <c r="A240" s="39"/>
      <c r="B240" s="40"/>
      <c r="C240" s="228" t="s">
        <v>284</v>
      </c>
      <c r="D240" s="228" t="s">
        <v>186</v>
      </c>
      <c r="E240" s="229" t="s">
        <v>2433</v>
      </c>
      <c r="F240" s="230" t="s">
        <v>2434</v>
      </c>
      <c r="G240" s="231" t="s">
        <v>469</v>
      </c>
      <c r="H240" s="232">
        <v>249.983</v>
      </c>
      <c r="I240" s="233"/>
      <c r="J240" s="234">
        <f>ROUND(I240*H240,2)</f>
        <v>0</v>
      </c>
      <c r="K240" s="230" t="s">
        <v>194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196</v>
      </c>
      <c r="AT240" s="239" t="s">
        <v>186</v>
      </c>
      <c r="AU240" s="239" t="s">
        <v>85</v>
      </c>
      <c r="AY240" s="18" t="s">
        <v>183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196</v>
      </c>
      <c r="BM240" s="239" t="s">
        <v>2435</v>
      </c>
    </row>
    <row r="241" s="13" customFormat="1">
      <c r="A241" s="13"/>
      <c r="B241" s="262"/>
      <c r="C241" s="263"/>
      <c r="D241" s="257" t="s">
        <v>906</v>
      </c>
      <c r="E241" s="264" t="s">
        <v>1</v>
      </c>
      <c r="F241" s="265" t="s">
        <v>2310</v>
      </c>
      <c r="G241" s="263"/>
      <c r="H241" s="266">
        <v>249.983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2" t="s">
        <v>906</v>
      </c>
      <c r="AU241" s="272" t="s">
        <v>85</v>
      </c>
      <c r="AV241" s="13" t="s">
        <v>85</v>
      </c>
      <c r="AW241" s="13" t="s">
        <v>33</v>
      </c>
      <c r="AX241" s="13" t="s">
        <v>76</v>
      </c>
      <c r="AY241" s="272" t="s">
        <v>183</v>
      </c>
    </row>
    <row r="242" s="14" customFormat="1">
      <c r="A242" s="14"/>
      <c r="B242" s="273"/>
      <c r="C242" s="274"/>
      <c r="D242" s="257" t="s">
        <v>906</v>
      </c>
      <c r="E242" s="275" t="s">
        <v>1</v>
      </c>
      <c r="F242" s="276" t="s">
        <v>920</v>
      </c>
      <c r="G242" s="274"/>
      <c r="H242" s="277">
        <v>249.983</v>
      </c>
      <c r="I242" s="278"/>
      <c r="J242" s="274"/>
      <c r="K242" s="274"/>
      <c r="L242" s="279"/>
      <c r="M242" s="280"/>
      <c r="N242" s="281"/>
      <c r="O242" s="281"/>
      <c r="P242" s="281"/>
      <c r="Q242" s="281"/>
      <c r="R242" s="281"/>
      <c r="S242" s="281"/>
      <c r="T242" s="28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3" t="s">
        <v>906</v>
      </c>
      <c r="AU242" s="283" t="s">
        <v>85</v>
      </c>
      <c r="AV242" s="14" t="s">
        <v>196</v>
      </c>
      <c r="AW242" s="14" t="s">
        <v>33</v>
      </c>
      <c r="AX242" s="14" t="s">
        <v>83</v>
      </c>
      <c r="AY242" s="283" t="s">
        <v>183</v>
      </c>
    </row>
    <row r="243" s="2" customFormat="1" ht="16.5" customHeight="1">
      <c r="A243" s="39"/>
      <c r="B243" s="40"/>
      <c r="C243" s="241" t="s">
        <v>239</v>
      </c>
      <c r="D243" s="241" t="s">
        <v>191</v>
      </c>
      <c r="E243" s="242" t="s">
        <v>2436</v>
      </c>
      <c r="F243" s="243" t="s">
        <v>2437</v>
      </c>
      <c r="G243" s="244" t="s">
        <v>489</v>
      </c>
      <c r="H243" s="245">
        <v>5</v>
      </c>
      <c r="I243" s="246"/>
      <c r="J243" s="247">
        <f>ROUND(I243*H243,2)</f>
        <v>0</v>
      </c>
      <c r="K243" s="243" t="s">
        <v>194</v>
      </c>
      <c r="L243" s="248"/>
      <c r="M243" s="249" t="s">
        <v>1</v>
      </c>
      <c r="N243" s="250" t="s">
        <v>41</v>
      </c>
      <c r="O243" s="92"/>
      <c r="P243" s="237">
        <f>O243*H243</f>
        <v>0</v>
      </c>
      <c r="Q243" s="237">
        <v>0.001</v>
      </c>
      <c r="R243" s="237">
        <f>Q243*H243</f>
        <v>0.0050000000000000001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202</v>
      </c>
      <c r="AT243" s="239" t="s">
        <v>191</v>
      </c>
      <c r="AU243" s="239" t="s">
        <v>85</v>
      </c>
      <c r="AY243" s="18" t="s">
        <v>183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196</v>
      </c>
      <c r="BM243" s="239" t="s">
        <v>2438</v>
      </c>
    </row>
    <row r="244" s="13" customFormat="1">
      <c r="A244" s="13"/>
      <c r="B244" s="262"/>
      <c r="C244" s="263"/>
      <c r="D244" s="257" t="s">
        <v>906</v>
      </c>
      <c r="E244" s="263"/>
      <c r="F244" s="265" t="s">
        <v>2439</v>
      </c>
      <c r="G244" s="263"/>
      <c r="H244" s="266">
        <v>5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72" t="s">
        <v>906</v>
      </c>
      <c r="AU244" s="272" t="s">
        <v>85</v>
      </c>
      <c r="AV244" s="13" t="s">
        <v>85</v>
      </c>
      <c r="AW244" s="13" t="s">
        <v>4</v>
      </c>
      <c r="AX244" s="13" t="s">
        <v>83</v>
      </c>
      <c r="AY244" s="272" t="s">
        <v>183</v>
      </c>
    </row>
    <row r="245" s="2" customFormat="1" ht="24.15" customHeight="1">
      <c r="A245" s="39"/>
      <c r="B245" s="40"/>
      <c r="C245" s="228" t="s">
        <v>291</v>
      </c>
      <c r="D245" s="228" t="s">
        <v>186</v>
      </c>
      <c r="E245" s="229" t="s">
        <v>2440</v>
      </c>
      <c r="F245" s="230" t="s">
        <v>2441</v>
      </c>
      <c r="G245" s="231" t="s">
        <v>469</v>
      </c>
      <c r="H245" s="232">
        <v>249.983</v>
      </c>
      <c r="I245" s="233"/>
      <c r="J245" s="234">
        <f>ROUND(I245*H245,2)</f>
        <v>0</v>
      </c>
      <c r="K245" s="230" t="s">
        <v>194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196</v>
      </c>
      <c r="AT245" s="239" t="s">
        <v>186</v>
      </c>
      <c r="AU245" s="239" t="s">
        <v>85</v>
      </c>
      <c r="AY245" s="18" t="s">
        <v>183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196</v>
      </c>
      <c r="BM245" s="239" t="s">
        <v>2442</v>
      </c>
    </row>
    <row r="246" s="13" customFormat="1">
      <c r="A246" s="13"/>
      <c r="B246" s="262"/>
      <c r="C246" s="263"/>
      <c r="D246" s="257" t="s">
        <v>906</v>
      </c>
      <c r="E246" s="264" t="s">
        <v>1</v>
      </c>
      <c r="F246" s="265" t="s">
        <v>2443</v>
      </c>
      <c r="G246" s="263"/>
      <c r="H246" s="266">
        <v>28.600000000000001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2" t="s">
        <v>906</v>
      </c>
      <c r="AU246" s="272" t="s">
        <v>85</v>
      </c>
      <c r="AV246" s="13" t="s">
        <v>85</v>
      </c>
      <c r="AW246" s="13" t="s">
        <v>33</v>
      </c>
      <c r="AX246" s="13" t="s">
        <v>76</v>
      </c>
      <c r="AY246" s="272" t="s">
        <v>183</v>
      </c>
    </row>
    <row r="247" s="13" customFormat="1">
      <c r="A247" s="13"/>
      <c r="B247" s="262"/>
      <c r="C247" s="263"/>
      <c r="D247" s="257" t="s">
        <v>906</v>
      </c>
      <c r="E247" s="264" t="s">
        <v>1</v>
      </c>
      <c r="F247" s="265" t="s">
        <v>2444</v>
      </c>
      <c r="G247" s="263"/>
      <c r="H247" s="266">
        <v>33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2" t="s">
        <v>906</v>
      </c>
      <c r="AU247" s="272" t="s">
        <v>85</v>
      </c>
      <c r="AV247" s="13" t="s">
        <v>85</v>
      </c>
      <c r="AW247" s="13" t="s">
        <v>33</v>
      </c>
      <c r="AX247" s="13" t="s">
        <v>76</v>
      </c>
      <c r="AY247" s="272" t="s">
        <v>183</v>
      </c>
    </row>
    <row r="248" s="13" customFormat="1">
      <c r="A248" s="13"/>
      <c r="B248" s="262"/>
      <c r="C248" s="263"/>
      <c r="D248" s="257" t="s">
        <v>906</v>
      </c>
      <c r="E248" s="264" t="s">
        <v>1</v>
      </c>
      <c r="F248" s="265" t="s">
        <v>2445</v>
      </c>
      <c r="G248" s="263"/>
      <c r="H248" s="266">
        <v>30.359999999999999</v>
      </c>
      <c r="I248" s="267"/>
      <c r="J248" s="263"/>
      <c r="K248" s="263"/>
      <c r="L248" s="268"/>
      <c r="M248" s="269"/>
      <c r="N248" s="270"/>
      <c r="O248" s="270"/>
      <c r="P248" s="270"/>
      <c r="Q248" s="270"/>
      <c r="R248" s="270"/>
      <c r="S248" s="270"/>
      <c r="T248" s="27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2" t="s">
        <v>906</v>
      </c>
      <c r="AU248" s="272" t="s">
        <v>85</v>
      </c>
      <c r="AV248" s="13" t="s">
        <v>85</v>
      </c>
      <c r="AW248" s="13" t="s">
        <v>33</v>
      </c>
      <c r="AX248" s="13" t="s">
        <v>76</v>
      </c>
      <c r="AY248" s="272" t="s">
        <v>183</v>
      </c>
    </row>
    <row r="249" s="13" customFormat="1">
      <c r="A249" s="13"/>
      <c r="B249" s="262"/>
      <c r="C249" s="263"/>
      <c r="D249" s="257" t="s">
        <v>906</v>
      </c>
      <c r="E249" s="264" t="s">
        <v>1</v>
      </c>
      <c r="F249" s="265" t="s">
        <v>2446</v>
      </c>
      <c r="G249" s="263"/>
      <c r="H249" s="266">
        <v>33</v>
      </c>
      <c r="I249" s="267"/>
      <c r="J249" s="263"/>
      <c r="K249" s="263"/>
      <c r="L249" s="268"/>
      <c r="M249" s="269"/>
      <c r="N249" s="270"/>
      <c r="O249" s="270"/>
      <c r="P249" s="270"/>
      <c r="Q249" s="270"/>
      <c r="R249" s="270"/>
      <c r="S249" s="270"/>
      <c r="T249" s="27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2" t="s">
        <v>906</v>
      </c>
      <c r="AU249" s="272" t="s">
        <v>85</v>
      </c>
      <c r="AV249" s="13" t="s">
        <v>85</v>
      </c>
      <c r="AW249" s="13" t="s">
        <v>33</v>
      </c>
      <c r="AX249" s="13" t="s">
        <v>76</v>
      </c>
      <c r="AY249" s="272" t="s">
        <v>183</v>
      </c>
    </row>
    <row r="250" s="13" customFormat="1">
      <c r="A250" s="13"/>
      <c r="B250" s="262"/>
      <c r="C250" s="263"/>
      <c r="D250" s="257" t="s">
        <v>906</v>
      </c>
      <c r="E250" s="264" t="s">
        <v>1</v>
      </c>
      <c r="F250" s="265" t="s">
        <v>2447</v>
      </c>
      <c r="G250" s="263"/>
      <c r="H250" s="266">
        <v>1.613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72" t="s">
        <v>906</v>
      </c>
      <c r="AU250" s="272" t="s">
        <v>85</v>
      </c>
      <c r="AV250" s="13" t="s">
        <v>85</v>
      </c>
      <c r="AW250" s="13" t="s">
        <v>33</v>
      </c>
      <c r="AX250" s="13" t="s">
        <v>76</v>
      </c>
      <c r="AY250" s="272" t="s">
        <v>183</v>
      </c>
    </row>
    <row r="251" s="13" customFormat="1">
      <c r="A251" s="13"/>
      <c r="B251" s="262"/>
      <c r="C251" s="263"/>
      <c r="D251" s="257" t="s">
        <v>906</v>
      </c>
      <c r="E251" s="264" t="s">
        <v>1</v>
      </c>
      <c r="F251" s="265" t="s">
        <v>2448</v>
      </c>
      <c r="G251" s="263"/>
      <c r="H251" s="266">
        <v>8.5999999999999996</v>
      </c>
      <c r="I251" s="267"/>
      <c r="J251" s="263"/>
      <c r="K251" s="263"/>
      <c r="L251" s="268"/>
      <c r="M251" s="269"/>
      <c r="N251" s="270"/>
      <c r="O251" s="270"/>
      <c r="P251" s="270"/>
      <c r="Q251" s="270"/>
      <c r="R251" s="270"/>
      <c r="S251" s="270"/>
      <c r="T251" s="27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2" t="s">
        <v>906</v>
      </c>
      <c r="AU251" s="272" t="s">
        <v>85</v>
      </c>
      <c r="AV251" s="13" t="s">
        <v>85</v>
      </c>
      <c r="AW251" s="13" t="s">
        <v>33</v>
      </c>
      <c r="AX251" s="13" t="s">
        <v>76</v>
      </c>
      <c r="AY251" s="272" t="s">
        <v>183</v>
      </c>
    </row>
    <row r="252" s="13" customFormat="1">
      <c r="A252" s="13"/>
      <c r="B252" s="262"/>
      <c r="C252" s="263"/>
      <c r="D252" s="257" t="s">
        <v>906</v>
      </c>
      <c r="E252" s="264" t="s">
        <v>1</v>
      </c>
      <c r="F252" s="265" t="s">
        <v>2449</v>
      </c>
      <c r="G252" s="263"/>
      <c r="H252" s="266">
        <v>4.2999999999999998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72" t="s">
        <v>906</v>
      </c>
      <c r="AU252" s="272" t="s">
        <v>85</v>
      </c>
      <c r="AV252" s="13" t="s">
        <v>85</v>
      </c>
      <c r="AW252" s="13" t="s">
        <v>33</v>
      </c>
      <c r="AX252" s="13" t="s">
        <v>76</v>
      </c>
      <c r="AY252" s="272" t="s">
        <v>183</v>
      </c>
    </row>
    <row r="253" s="13" customFormat="1">
      <c r="A253" s="13"/>
      <c r="B253" s="262"/>
      <c r="C253" s="263"/>
      <c r="D253" s="257" t="s">
        <v>906</v>
      </c>
      <c r="E253" s="264" t="s">
        <v>1</v>
      </c>
      <c r="F253" s="265" t="s">
        <v>2450</v>
      </c>
      <c r="G253" s="263"/>
      <c r="H253" s="266">
        <v>10.32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2" t="s">
        <v>906</v>
      </c>
      <c r="AU253" s="272" t="s">
        <v>85</v>
      </c>
      <c r="AV253" s="13" t="s">
        <v>85</v>
      </c>
      <c r="AW253" s="13" t="s">
        <v>33</v>
      </c>
      <c r="AX253" s="13" t="s">
        <v>76</v>
      </c>
      <c r="AY253" s="272" t="s">
        <v>183</v>
      </c>
    </row>
    <row r="254" s="13" customFormat="1">
      <c r="A254" s="13"/>
      <c r="B254" s="262"/>
      <c r="C254" s="263"/>
      <c r="D254" s="257" t="s">
        <v>906</v>
      </c>
      <c r="E254" s="264" t="s">
        <v>1</v>
      </c>
      <c r="F254" s="265" t="s">
        <v>2451</v>
      </c>
      <c r="G254" s="263"/>
      <c r="H254" s="266">
        <v>15.48</v>
      </c>
      <c r="I254" s="267"/>
      <c r="J254" s="263"/>
      <c r="K254" s="263"/>
      <c r="L254" s="268"/>
      <c r="M254" s="269"/>
      <c r="N254" s="270"/>
      <c r="O254" s="270"/>
      <c r="P254" s="270"/>
      <c r="Q254" s="270"/>
      <c r="R254" s="270"/>
      <c r="S254" s="270"/>
      <c r="T254" s="27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72" t="s">
        <v>906</v>
      </c>
      <c r="AU254" s="272" t="s">
        <v>85</v>
      </c>
      <c r="AV254" s="13" t="s">
        <v>85</v>
      </c>
      <c r="AW254" s="13" t="s">
        <v>33</v>
      </c>
      <c r="AX254" s="13" t="s">
        <v>76</v>
      </c>
      <c r="AY254" s="272" t="s">
        <v>183</v>
      </c>
    </row>
    <row r="255" s="13" customFormat="1">
      <c r="A255" s="13"/>
      <c r="B255" s="262"/>
      <c r="C255" s="263"/>
      <c r="D255" s="257" t="s">
        <v>906</v>
      </c>
      <c r="E255" s="264" t="s">
        <v>1</v>
      </c>
      <c r="F255" s="265" t="s">
        <v>2452</v>
      </c>
      <c r="G255" s="263"/>
      <c r="H255" s="266">
        <v>3.6549999999999998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72" t="s">
        <v>906</v>
      </c>
      <c r="AU255" s="272" t="s">
        <v>85</v>
      </c>
      <c r="AV255" s="13" t="s">
        <v>85</v>
      </c>
      <c r="AW255" s="13" t="s">
        <v>33</v>
      </c>
      <c r="AX255" s="13" t="s">
        <v>76</v>
      </c>
      <c r="AY255" s="272" t="s">
        <v>183</v>
      </c>
    </row>
    <row r="256" s="13" customFormat="1">
      <c r="A256" s="13"/>
      <c r="B256" s="262"/>
      <c r="C256" s="263"/>
      <c r="D256" s="257" t="s">
        <v>906</v>
      </c>
      <c r="E256" s="264" t="s">
        <v>1</v>
      </c>
      <c r="F256" s="265" t="s">
        <v>2453</v>
      </c>
      <c r="G256" s="263"/>
      <c r="H256" s="266">
        <v>16.984999999999999</v>
      </c>
      <c r="I256" s="267"/>
      <c r="J256" s="263"/>
      <c r="K256" s="263"/>
      <c r="L256" s="268"/>
      <c r="M256" s="269"/>
      <c r="N256" s="270"/>
      <c r="O256" s="270"/>
      <c r="P256" s="270"/>
      <c r="Q256" s="270"/>
      <c r="R256" s="270"/>
      <c r="S256" s="270"/>
      <c r="T256" s="27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72" t="s">
        <v>906</v>
      </c>
      <c r="AU256" s="272" t="s">
        <v>85</v>
      </c>
      <c r="AV256" s="13" t="s">
        <v>85</v>
      </c>
      <c r="AW256" s="13" t="s">
        <v>33</v>
      </c>
      <c r="AX256" s="13" t="s">
        <v>76</v>
      </c>
      <c r="AY256" s="272" t="s">
        <v>183</v>
      </c>
    </row>
    <row r="257" s="13" customFormat="1">
      <c r="A257" s="13"/>
      <c r="B257" s="262"/>
      <c r="C257" s="263"/>
      <c r="D257" s="257" t="s">
        <v>906</v>
      </c>
      <c r="E257" s="264" t="s">
        <v>1</v>
      </c>
      <c r="F257" s="265" t="s">
        <v>2454</v>
      </c>
      <c r="G257" s="263"/>
      <c r="H257" s="266">
        <v>12.470000000000001</v>
      </c>
      <c r="I257" s="267"/>
      <c r="J257" s="263"/>
      <c r="K257" s="263"/>
      <c r="L257" s="268"/>
      <c r="M257" s="269"/>
      <c r="N257" s="270"/>
      <c r="O257" s="270"/>
      <c r="P257" s="270"/>
      <c r="Q257" s="270"/>
      <c r="R257" s="270"/>
      <c r="S257" s="270"/>
      <c r="T257" s="27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2" t="s">
        <v>906</v>
      </c>
      <c r="AU257" s="272" t="s">
        <v>85</v>
      </c>
      <c r="AV257" s="13" t="s">
        <v>85</v>
      </c>
      <c r="AW257" s="13" t="s">
        <v>33</v>
      </c>
      <c r="AX257" s="13" t="s">
        <v>76</v>
      </c>
      <c r="AY257" s="272" t="s">
        <v>183</v>
      </c>
    </row>
    <row r="258" s="13" customFormat="1">
      <c r="A258" s="13"/>
      <c r="B258" s="262"/>
      <c r="C258" s="263"/>
      <c r="D258" s="257" t="s">
        <v>906</v>
      </c>
      <c r="E258" s="264" t="s">
        <v>1</v>
      </c>
      <c r="F258" s="265" t="s">
        <v>2455</v>
      </c>
      <c r="G258" s="263"/>
      <c r="H258" s="266">
        <v>7.3099999999999996</v>
      </c>
      <c r="I258" s="267"/>
      <c r="J258" s="263"/>
      <c r="K258" s="263"/>
      <c r="L258" s="268"/>
      <c r="M258" s="269"/>
      <c r="N258" s="270"/>
      <c r="O258" s="270"/>
      <c r="P258" s="270"/>
      <c r="Q258" s="270"/>
      <c r="R258" s="270"/>
      <c r="S258" s="270"/>
      <c r="T258" s="27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72" t="s">
        <v>906</v>
      </c>
      <c r="AU258" s="272" t="s">
        <v>85</v>
      </c>
      <c r="AV258" s="13" t="s">
        <v>85</v>
      </c>
      <c r="AW258" s="13" t="s">
        <v>33</v>
      </c>
      <c r="AX258" s="13" t="s">
        <v>76</v>
      </c>
      <c r="AY258" s="272" t="s">
        <v>183</v>
      </c>
    </row>
    <row r="259" s="13" customFormat="1">
      <c r="A259" s="13"/>
      <c r="B259" s="262"/>
      <c r="C259" s="263"/>
      <c r="D259" s="257" t="s">
        <v>906</v>
      </c>
      <c r="E259" s="264" t="s">
        <v>1</v>
      </c>
      <c r="F259" s="265" t="s">
        <v>2456</v>
      </c>
      <c r="G259" s="263"/>
      <c r="H259" s="266">
        <v>7.5250000000000004</v>
      </c>
      <c r="I259" s="267"/>
      <c r="J259" s="263"/>
      <c r="K259" s="263"/>
      <c r="L259" s="268"/>
      <c r="M259" s="269"/>
      <c r="N259" s="270"/>
      <c r="O259" s="270"/>
      <c r="P259" s="270"/>
      <c r="Q259" s="270"/>
      <c r="R259" s="270"/>
      <c r="S259" s="270"/>
      <c r="T259" s="27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72" t="s">
        <v>906</v>
      </c>
      <c r="AU259" s="272" t="s">
        <v>85</v>
      </c>
      <c r="AV259" s="13" t="s">
        <v>85</v>
      </c>
      <c r="AW259" s="13" t="s">
        <v>33</v>
      </c>
      <c r="AX259" s="13" t="s">
        <v>76</v>
      </c>
      <c r="AY259" s="272" t="s">
        <v>183</v>
      </c>
    </row>
    <row r="260" s="13" customFormat="1">
      <c r="A260" s="13"/>
      <c r="B260" s="262"/>
      <c r="C260" s="263"/>
      <c r="D260" s="257" t="s">
        <v>906</v>
      </c>
      <c r="E260" s="264" t="s">
        <v>1</v>
      </c>
      <c r="F260" s="265" t="s">
        <v>2457</v>
      </c>
      <c r="G260" s="263"/>
      <c r="H260" s="266">
        <v>1.9350000000000001</v>
      </c>
      <c r="I260" s="267"/>
      <c r="J260" s="263"/>
      <c r="K260" s="263"/>
      <c r="L260" s="268"/>
      <c r="M260" s="269"/>
      <c r="N260" s="270"/>
      <c r="O260" s="270"/>
      <c r="P260" s="270"/>
      <c r="Q260" s="270"/>
      <c r="R260" s="270"/>
      <c r="S260" s="270"/>
      <c r="T260" s="27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72" t="s">
        <v>906</v>
      </c>
      <c r="AU260" s="272" t="s">
        <v>85</v>
      </c>
      <c r="AV260" s="13" t="s">
        <v>85</v>
      </c>
      <c r="AW260" s="13" t="s">
        <v>33</v>
      </c>
      <c r="AX260" s="13" t="s">
        <v>76</v>
      </c>
      <c r="AY260" s="272" t="s">
        <v>183</v>
      </c>
    </row>
    <row r="261" s="13" customFormat="1">
      <c r="A261" s="13"/>
      <c r="B261" s="262"/>
      <c r="C261" s="263"/>
      <c r="D261" s="257" t="s">
        <v>906</v>
      </c>
      <c r="E261" s="264" t="s">
        <v>1</v>
      </c>
      <c r="F261" s="265" t="s">
        <v>2458</v>
      </c>
      <c r="G261" s="263"/>
      <c r="H261" s="266">
        <v>17.844999999999999</v>
      </c>
      <c r="I261" s="267"/>
      <c r="J261" s="263"/>
      <c r="K261" s="263"/>
      <c r="L261" s="268"/>
      <c r="M261" s="269"/>
      <c r="N261" s="270"/>
      <c r="O261" s="270"/>
      <c r="P261" s="270"/>
      <c r="Q261" s="270"/>
      <c r="R261" s="270"/>
      <c r="S261" s="270"/>
      <c r="T261" s="27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72" t="s">
        <v>906</v>
      </c>
      <c r="AU261" s="272" t="s">
        <v>85</v>
      </c>
      <c r="AV261" s="13" t="s">
        <v>85</v>
      </c>
      <c r="AW261" s="13" t="s">
        <v>33</v>
      </c>
      <c r="AX261" s="13" t="s">
        <v>76</v>
      </c>
      <c r="AY261" s="272" t="s">
        <v>183</v>
      </c>
    </row>
    <row r="262" s="13" customFormat="1">
      <c r="A262" s="13"/>
      <c r="B262" s="262"/>
      <c r="C262" s="263"/>
      <c r="D262" s="257" t="s">
        <v>906</v>
      </c>
      <c r="E262" s="264" t="s">
        <v>1</v>
      </c>
      <c r="F262" s="265" t="s">
        <v>2459</v>
      </c>
      <c r="G262" s="263"/>
      <c r="H262" s="266">
        <v>16.984999999999999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2" t="s">
        <v>906</v>
      </c>
      <c r="AU262" s="272" t="s">
        <v>85</v>
      </c>
      <c r="AV262" s="13" t="s">
        <v>85</v>
      </c>
      <c r="AW262" s="13" t="s">
        <v>33</v>
      </c>
      <c r="AX262" s="13" t="s">
        <v>76</v>
      </c>
      <c r="AY262" s="272" t="s">
        <v>183</v>
      </c>
    </row>
    <row r="263" s="14" customFormat="1">
      <c r="A263" s="14"/>
      <c r="B263" s="273"/>
      <c r="C263" s="274"/>
      <c r="D263" s="257" t="s">
        <v>906</v>
      </c>
      <c r="E263" s="275" t="s">
        <v>2310</v>
      </c>
      <c r="F263" s="276" t="s">
        <v>920</v>
      </c>
      <c r="G263" s="274"/>
      <c r="H263" s="277">
        <v>249.983</v>
      </c>
      <c r="I263" s="278"/>
      <c r="J263" s="274"/>
      <c r="K263" s="274"/>
      <c r="L263" s="279"/>
      <c r="M263" s="280"/>
      <c r="N263" s="281"/>
      <c r="O263" s="281"/>
      <c r="P263" s="281"/>
      <c r="Q263" s="281"/>
      <c r="R263" s="281"/>
      <c r="S263" s="281"/>
      <c r="T263" s="28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3" t="s">
        <v>906</v>
      </c>
      <c r="AU263" s="283" t="s">
        <v>85</v>
      </c>
      <c r="AV263" s="14" t="s">
        <v>196</v>
      </c>
      <c r="AW263" s="14" t="s">
        <v>33</v>
      </c>
      <c r="AX263" s="14" t="s">
        <v>83</v>
      </c>
      <c r="AY263" s="283" t="s">
        <v>183</v>
      </c>
    </row>
    <row r="264" s="2" customFormat="1" ht="24.15" customHeight="1">
      <c r="A264" s="39"/>
      <c r="B264" s="40"/>
      <c r="C264" s="228" t="s">
        <v>244</v>
      </c>
      <c r="D264" s="228" t="s">
        <v>186</v>
      </c>
      <c r="E264" s="229" t="s">
        <v>2460</v>
      </c>
      <c r="F264" s="230" t="s">
        <v>2461</v>
      </c>
      <c r="G264" s="231" t="s">
        <v>469</v>
      </c>
      <c r="H264" s="232">
        <v>241.01499999999999</v>
      </c>
      <c r="I264" s="233"/>
      <c r="J264" s="234">
        <f>ROUND(I264*H264,2)</f>
        <v>0</v>
      </c>
      <c r="K264" s="230" t="s">
        <v>194</v>
      </c>
      <c r="L264" s="45"/>
      <c r="M264" s="235" t="s">
        <v>1</v>
      </c>
      <c r="N264" s="236" t="s">
        <v>41</v>
      </c>
      <c r="O264" s="92"/>
      <c r="P264" s="237">
        <f>O264*H264</f>
        <v>0</v>
      </c>
      <c r="Q264" s="237">
        <v>0</v>
      </c>
      <c r="R264" s="237">
        <f>Q264*H264</f>
        <v>0</v>
      </c>
      <c r="S264" s="237">
        <v>0</v>
      </c>
      <c r="T264" s="23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196</v>
      </c>
      <c r="AT264" s="239" t="s">
        <v>186</v>
      </c>
      <c r="AU264" s="239" t="s">
        <v>85</v>
      </c>
      <c r="AY264" s="18" t="s">
        <v>183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196</v>
      </c>
      <c r="BM264" s="239" t="s">
        <v>2462</v>
      </c>
    </row>
    <row r="265" s="13" customFormat="1">
      <c r="A265" s="13"/>
      <c r="B265" s="262"/>
      <c r="C265" s="263"/>
      <c r="D265" s="257" t="s">
        <v>906</v>
      </c>
      <c r="E265" s="264" t="s">
        <v>1</v>
      </c>
      <c r="F265" s="265" t="s">
        <v>2463</v>
      </c>
      <c r="G265" s="263"/>
      <c r="H265" s="266">
        <v>59.850000000000001</v>
      </c>
      <c r="I265" s="267"/>
      <c r="J265" s="263"/>
      <c r="K265" s="263"/>
      <c r="L265" s="268"/>
      <c r="M265" s="269"/>
      <c r="N265" s="270"/>
      <c r="O265" s="270"/>
      <c r="P265" s="270"/>
      <c r="Q265" s="270"/>
      <c r="R265" s="270"/>
      <c r="S265" s="270"/>
      <c r="T265" s="27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72" t="s">
        <v>906</v>
      </c>
      <c r="AU265" s="272" t="s">
        <v>85</v>
      </c>
      <c r="AV265" s="13" t="s">
        <v>85</v>
      </c>
      <c r="AW265" s="13" t="s">
        <v>33</v>
      </c>
      <c r="AX265" s="13" t="s">
        <v>76</v>
      </c>
      <c r="AY265" s="272" t="s">
        <v>183</v>
      </c>
    </row>
    <row r="266" s="13" customFormat="1">
      <c r="A266" s="13"/>
      <c r="B266" s="262"/>
      <c r="C266" s="263"/>
      <c r="D266" s="257" t="s">
        <v>906</v>
      </c>
      <c r="E266" s="264" t="s">
        <v>1</v>
      </c>
      <c r="F266" s="265" t="s">
        <v>2464</v>
      </c>
      <c r="G266" s="263"/>
      <c r="H266" s="266">
        <v>58.899999999999999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2" t="s">
        <v>906</v>
      </c>
      <c r="AU266" s="272" t="s">
        <v>85</v>
      </c>
      <c r="AV266" s="13" t="s">
        <v>85</v>
      </c>
      <c r="AW266" s="13" t="s">
        <v>33</v>
      </c>
      <c r="AX266" s="13" t="s">
        <v>76</v>
      </c>
      <c r="AY266" s="272" t="s">
        <v>183</v>
      </c>
    </row>
    <row r="267" s="14" customFormat="1">
      <c r="A267" s="14"/>
      <c r="B267" s="273"/>
      <c r="C267" s="274"/>
      <c r="D267" s="257" t="s">
        <v>906</v>
      </c>
      <c r="E267" s="275" t="s">
        <v>2302</v>
      </c>
      <c r="F267" s="276" t="s">
        <v>920</v>
      </c>
      <c r="G267" s="274"/>
      <c r="H267" s="277">
        <v>118.75</v>
      </c>
      <c r="I267" s="278"/>
      <c r="J267" s="274"/>
      <c r="K267" s="274"/>
      <c r="L267" s="279"/>
      <c r="M267" s="280"/>
      <c r="N267" s="281"/>
      <c r="O267" s="281"/>
      <c r="P267" s="281"/>
      <c r="Q267" s="281"/>
      <c r="R267" s="281"/>
      <c r="S267" s="281"/>
      <c r="T267" s="28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3" t="s">
        <v>906</v>
      </c>
      <c r="AU267" s="283" t="s">
        <v>85</v>
      </c>
      <c r="AV267" s="14" t="s">
        <v>196</v>
      </c>
      <c r="AW267" s="14" t="s">
        <v>33</v>
      </c>
      <c r="AX267" s="14" t="s">
        <v>76</v>
      </c>
      <c r="AY267" s="283" t="s">
        <v>183</v>
      </c>
    </row>
    <row r="268" s="13" customFormat="1">
      <c r="A268" s="13"/>
      <c r="B268" s="262"/>
      <c r="C268" s="263"/>
      <c r="D268" s="257" t="s">
        <v>906</v>
      </c>
      <c r="E268" s="264" t="s">
        <v>1</v>
      </c>
      <c r="F268" s="265" t="s">
        <v>2465</v>
      </c>
      <c r="G268" s="263"/>
      <c r="H268" s="266">
        <v>43.200000000000003</v>
      </c>
      <c r="I268" s="267"/>
      <c r="J268" s="263"/>
      <c r="K268" s="263"/>
      <c r="L268" s="268"/>
      <c r="M268" s="269"/>
      <c r="N268" s="270"/>
      <c r="O268" s="270"/>
      <c r="P268" s="270"/>
      <c r="Q268" s="270"/>
      <c r="R268" s="270"/>
      <c r="S268" s="270"/>
      <c r="T268" s="27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2" t="s">
        <v>906</v>
      </c>
      <c r="AU268" s="272" t="s">
        <v>85</v>
      </c>
      <c r="AV268" s="13" t="s">
        <v>85</v>
      </c>
      <c r="AW268" s="13" t="s">
        <v>33</v>
      </c>
      <c r="AX268" s="13" t="s">
        <v>76</v>
      </c>
      <c r="AY268" s="272" t="s">
        <v>183</v>
      </c>
    </row>
    <row r="269" s="13" customFormat="1">
      <c r="A269" s="13"/>
      <c r="B269" s="262"/>
      <c r="C269" s="263"/>
      <c r="D269" s="257" t="s">
        <v>906</v>
      </c>
      <c r="E269" s="264" t="s">
        <v>1</v>
      </c>
      <c r="F269" s="265" t="s">
        <v>2466</v>
      </c>
      <c r="G269" s="263"/>
      <c r="H269" s="266">
        <v>43.200000000000003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72" t="s">
        <v>906</v>
      </c>
      <c r="AU269" s="272" t="s">
        <v>85</v>
      </c>
      <c r="AV269" s="13" t="s">
        <v>85</v>
      </c>
      <c r="AW269" s="13" t="s">
        <v>33</v>
      </c>
      <c r="AX269" s="13" t="s">
        <v>76</v>
      </c>
      <c r="AY269" s="272" t="s">
        <v>183</v>
      </c>
    </row>
    <row r="270" s="13" customFormat="1">
      <c r="A270" s="13"/>
      <c r="B270" s="262"/>
      <c r="C270" s="263"/>
      <c r="D270" s="257" t="s">
        <v>906</v>
      </c>
      <c r="E270" s="264" t="s">
        <v>1</v>
      </c>
      <c r="F270" s="265" t="s">
        <v>2467</v>
      </c>
      <c r="G270" s="263"/>
      <c r="H270" s="266">
        <v>13.824999999999999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2" t="s">
        <v>906</v>
      </c>
      <c r="AU270" s="272" t="s">
        <v>85</v>
      </c>
      <c r="AV270" s="13" t="s">
        <v>85</v>
      </c>
      <c r="AW270" s="13" t="s">
        <v>33</v>
      </c>
      <c r="AX270" s="13" t="s">
        <v>76</v>
      </c>
      <c r="AY270" s="272" t="s">
        <v>183</v>
      </c>
    </row>
    <row r="271" s="13" customFormat="1">
      <c r="A271" s="13"/>
      <c r="B271" s="262"/>
      <c r="C271" s="263"/>
      <c r="D271" s="257" t="s">
        <v>906</v>
      </c>
      <c r="E271" s="264" t="s">
        <v>1</v>
      </c>
      <c r="F271" s="265" t="s">
        <v>2468</v>
      </c>
      <c r="G271" s="263"/>
      <c r="H271" s="266">
        <v>13.824999999999999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2" t="s">
        <v>906</v>
      </c>
      <c r="AU271" s="272" t="s">
        <v>85</v>
      </c>
      <c r="AV271" s="13" t="s">
        <v>85</v>
      </c>
      <c r="AW271" s="13" t="s">
        <v>33</v>
      </c>
      <c r="AX271" s="13" t="s">
        <v>76</v>
      </c>
      <c r="AY271" s="272" t="s">
        <v>183</v>
      </c>
    </row>
    <row r="272" s="13" customFormat="1">
      <c r="A272" s="13"/>
      <c r="B272" s="262"/>
      <c r="C272" s="263"/>
      <c r="D272" s="257" t="s">
        <v>906</v>
      </c>
      <c r="E272" s="264" t="s">
        <v>1</v>
      </c>
      <c r="F272" s="265" t="s">
        <v>2469</v>
      </c>
      <c r="G272" s="263"/>
      <c r="H272" s="266">
        <v>8.2149999999999999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2" t="s">
        <v>906</v>
      </c>
      <c r="AU272" s="272" t="s">
        <v>85</v>
      </c>
      <c r="AV272" s="13" t="s">
        <v>85</v>
      </c>
      <c r="AW272" s="13" t="s">
        <v>33</v>
      </c>
      <c r="AX272" s="13" t="s">
        <v>76</v>
      </c>
      <c r="AY272" s="272" t="s">
        <v>183</v>
      </c>
    </row>
    <row r="273" s="14" customFormat="1">
      <c r="A273" s="14"/>
      <c r="B273" s="273"/>
      <c r="C273" s="274"/>
      <c r="D273" s="257" t="s">
        <v>906</v>
      </c>
      <c r="E273" s="275" t="s">
        <v>2299</v>
      </c>
      <c r="F273" s="276" t="s">
        <v>920</v>
      </c>
      <c r="G273" s="274"/>
      <c r="H273" s="277">
        <v>122.265</v>
      </c>
      <c r="I273" s="278"/>
      <c r="J273" s="274"/>
      <c r="K273" s="274"/>
      <c r="L273" s="279"/>
      <c r="M273" s="280"/>
      <c r="N273" s="281"/>
      <c r="O273" s="281"/>
      <c r="P273" s="281"/>
      <c r="Q273" s="281"/>
      <c r="R273" s="281"/>
      <c r="S273" s="281"/>
      <c r="T273" s="28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3" t="s">
        <v>906</v>
      </c>
      <c r="AU273" s="283" t="s">
        <v>85</v>
      </c>
      <c r="AV273" s="14" t="s">
        <v>196</v>
      </c>
      <c r="AW273" s="14" t="s">
        <v>33</v>
      </c>
      <c r="AX273" s="14" t="s">
        <v>76</v>
      </c>
      <c r="AY273" s="283" t="s">
        <v>183</v>
      </c>
    </row>
    <row r="274" s="13" customFormat="1">
      <c r="A274" s="13"/>
      <c r="B274" s="262"/>
      <c r="C274" s="263"/>
      <c r="D274" s="257" t="s">
        <v>906</v>
      </c>
      <c r="E274" s="264" t="s">
        <v>1</v>
      </c>
      <c r="F274" s="265" t="s">
        <v>2470</v>
      </c>
      <c r="G274" s="263"/>
      <c r="H274" s="266">
        <v>241.01499999999999</v>
      </c>
      <c r="I274" s="267"/>
      <c r="J274" s="263"/>
      <c r="K274" s="263"/>
      <c r="L274" s="268"/>
      <c r="M274" s="269"/>
      <c r="N274" s="270"/>
      <c r="O274" s="270"/>
      <c r="P274" s="270"/>
      <c r="Q274" s="270"/>
      <c r="R274" s="270"/>
      <c r="S274" s="270"/>
      <c r="T274" s="27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72" t="s">
        <v>906</v>
      </c>
      <c r="AU274" s="272" t="s">
        <v>85</v>
      </c>
      <c r="AV274" s="13" t="s">
        <v>85</v>
      </c>
      <c r="AW274" s="13" t="s">
        <v>33</v>
      </c>
      <c r="AX274" s="13" t="s">
        <v>76</v>
      </c>
      <c r="AY274" s="272" t="s">
        <v>183</v>
      </c>
    </row>
    <row r="275" s="14" customFormat="1">
      <c r="A275" s="14"/>
      <c r="B275" s="273"/>
      <c r="C275" s="274"/>
      <c r="D275" s="257" t="s">
        <v>906</v>
      </c>
      <c r="E275" s="275" t="s">
        <v>1</v>
      </c>
      <c r="F275" s="276" t="s">
        <v>920</v>
      </c>
      <c r="G275" s="274"/>
      <c r="H275" s="277">
        <v>241.01499999999999</v>
      </c>
      <c r="I275" s="278"/>
      <c r="J275" s="274"/>
      <c r="K275" s="274"/>
      <c r="L275" s="279"/>
      <c r="M275" s="280"/>
      <c r="N275" s="281"/>
      <c r="O275" s="281"/>
      <c r="P275" s="281"/>
      <c r="Q275" s="281"/>
      <c r="R275" s="281"/>
      <c r="S275" s="281"/>
      <c r="T275" s="28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83" t="s">
        <v>906</v>
      </c>
      <c r="AU275" s="283" t="s">
        <v>85</v>
      </c>
      <c r="AV275" s="14" t="s">
        <v>196</v>
      </c>
      <c r="AW275" s="14" t="s">
        <v>33</v>
      </c>
      <c r="AX275" s="14" t="s">
        <v>83</v>
      </c>
      <c r="AY275" s="283" t="s">
        <v>183</v>
      </c>
    </row>
    <row r="276" s="2" customFormat="1" ht="33" customHeight="1">
      <c r="A276" s="39"/>
      <c r="B276" s="40"/>
      <c r="C276" s="228" t="s">
        <v>298</v>
      </c>
      <c r="D276" s="228" t="s">
        <v>186</v>
      </c>
      <c r="E276" s="229" t="s">
        <v>2471</v>
      </c>
      <c r="F276" s="230" t="s">
        <v>2472</v>
      </c>
      <c r="G276" s="231" t="s">
        <v>469</v>
      </c>
      <c r="H276" s="232">
        <v>249.983</v>
      </c>
      <c r="I276" s="233"/>
      <c r="J276" s="234">
        <f>ROUND(I276*H276,2)</f>
        <v>0</v>
      </c>
      <c r="K276" s="230" t="s">
        <v>194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196</v>
      </c>
      <c r="AT276" s="239" t="s">
        <v>186</v>
      </c>
      <c r="AU276" s="239" t="s">
        <v>85</v>
      </c>
      <c r="AY276" s="18" t="s">
        <v>183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196</v>
      </c>
      <c r="BM276" s="239" t="s">
        <v>2473</v>
      </c>
    </row>
    <row r="277" s="13" customFormat="1">
      <c r="A277" s="13"/>
      <c r="B277" s="262"/>
      <c r="C277" s="263"/>
      <c r="D277" s="257" t="s">
        <v>906</v>
      </c>
      <c r="E277" s="264" t="s">
        <v>1</v>
      </c>
      <c r="F277" s="265" t="s">
        <v>2310</v>
      </c>
      <c r="G277" s="263"/>
      <c r="H277" s="266">
        <v>249.983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72" t="s">
        <v>906</v>
      </c>
      <c r="AU277" s="272" t="s">
        <v>85</v>
      </c>
      <c r="AV277" s="13" t="s">
        <v>85</v>
      </c>
      <c r="AW277" s="13" t="s">
        <v>33</v>
      </c>
      <c r="AX277" s="13" t="s">
        <v>76</v>
      </c>
      <c r="AY277" s="272" t="s">
        <v>183</v>
      </c>
    </row>
    <row r="278" s="14" customFormat="1">
      <c r="A278" s="14"/>
      <c r="B278" s="273"/>
      <c r="C278" s="274"/>
      <c r="D278" s="257" t="s">
        <v>906</v>
      </c>
      <c r="E278" s="275" t="s">
        <v>1</v>
      </c>
      <c r="F278" s="276" t="s">
        <v>920</v>
      </c>
      <c r="G278" s="274"/>
      <c r="H278" s="277">
        <v>249.983</v>
      </c>
      <c r="I278" s="278"/>
      <c r="J278" s="274"/>
      <c r="K278" s="274"/>
      <c r="L278" s="279"/>
      <c r="M278" s="280"/>
      <c r="N278" s="281"/>
      <c r="O278" s="281"/>
      <c r="P278" s="281"/>
      <c r="Q278" s="281"/>
      <c r="R278" s="281"/>
      <c r="S278" s="281"/>
      <c r="T278" s="28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83" t="s">
        <v>906</v>
      </c>
      <c r="AU278" s="283" t="s">
        <v>85</v>
      </c>
      <c r="AV278" s="14" t="s">
        <v>196</v>
      </c>
      <c r="AW278" s="14" t="s">
        <v>33</v>
      </c>
      <c r="AX278" s="14" t="s">
        <v>83</v>
      </c>
      <c r="AY278" s="283" t="s">
        <v>183</v>
      </c>
    </row>
    <row r="279" s="2" customFormat="1" ht="33" customHeight="1">
      <c r="A279" s="39"/>
      <c r="B279" s="40"/>
      <c r="C279" s="228" t="s">
        <v>195</v>
      </c>
      <c r="D279" s="228" t="s">
        <v>186</v>
      </c>
      <c r="E279" s="229" t="s">
        <v>2474</v>
      </c>
      <c r="F279" s="230" t="s">
        <v>2475</v>
      </c>
      <c r="G279" s="231" t="s">
        <v>469</v>
      </c>
      <c r="H279" s="232">
        <v>249.983</v>
      </c>
      <c r="I279" s="233"/>
      <c r="J279" s="234">
        <f>ROUND(I279*H279,2)</f>
        <v>0</v>
      </c>
      <c r="K279" s="230" t="s">
        <v>194</v>
      </c>
      <c r="L279" s="45"/>
      <c r="M279" s="235" t="s">
        <v>1</v>
      </c>
      <c r="N279" s="236" t="s">
        <v>41</v>
      </c>
      <c r="O279" s="92"/>
      <c r="P279" s="237">
        <f>O279*H279</f>
        <v>0</v>
      </c>
      <c r="Q279" s="237">
        <v>0</v>
      </c>
      <c r="R279" s="237">
        <f>Q279*H279</f>
        <v>0</v>
      </c>
      <c r="S279" s="237">
        <v>0</v>
      </c>
      <c r="T279" s="23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9" t="s">
        <v>196</v>
      </c>
      <c r="AT279" s="239" t="s">
        <v>186</v>
      </c>
      <c r="AU279" s="239" t="s">
        <v>85</v>
      </c>
      <c r="AY279" s="18" t="s">
        <v>183</v>
      </c>
      <c r="BE279" s="240">
        <f>IF(N279="základní",J279,0)</f>
        <v>0</v>
      </c>
      <c r="BF279" s="240">
        <f>IF(N279="snížená",J279,0)</f>
        <v>0</v>
      </c>
      <c r="BG279" s="240">
        <f>IF(N279="zákl. přenesená",J279,0)</f>
        <v>0</v>
      </c>
      <c r="BH279" s="240">
        <f>IF(N279="sníž. přenesená",J279,0)</f>
        <v>0</v>
      </c>
      <c r="BI279" s="240">
        <f>IF(N279="nulová",J279,0)</f>
        <v>0</v>
      </c>
      <c r="BJ279" s="18" t="s">
        <v>83</v>
      </c>
      <c r="BK279" s="240">
        <f>ROUND(I279*H279,2)</f>
        <v>0</v>
      </c>
      <c r="BL279" s="18" t="s">
        <v>196</v>
      </c>
      <c r="BM279" s="239" t="s">
        <v>2476</v>
      </c>
    </row>
    <row r="280" s="13" customFormat="1">
      <c r="A280" s="13"/>
      <c r="B280" s="262"/>
      <c r="C280" s="263"/>
      <c r="D280" s="257" t="s">
        <v>906</v>
      </c>
      <c r="E280" s="264" t="s">
        <v>1</v>
      </c>
      <c r="F280" s="265" t="s">
        <v>2310</v>
      </c>
      <c r="G280" s="263"/>
      <c r="H280" s="266">
        <v>249.983</v>
      </c>
      <c r="I280" s="267"/>
      <c r="J280" s="263"/>
      <c r="K280" s="263"/>
      <c r="L280" s="268"/>
      <c r="M280" s="269"/>
      <c r="N280" s="270"/>
      <c r="O280" s="270"/>
      <c r="P280" s="270"/>
      <c r="Q280" s="270"/>
      <c r="R280" s="270"/>
      <c r="S280" s="270"/>
      <c r="T280" s="27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2" t="s">
        <v>906</v>
      </c>
      <c r="AU280" s="272" t="s">
        <v>85</v>
      </c>
      <c r="AV280" s="13" t="s">
        <v>85</v>
      </c>
      <c r="AW280" s="13" t="s">
        <v>33</v>
      </c>
      <c r="AX280" s="13" t="s">
        <v>76</v>
      </c>
      <c r="AY280" s="272" t="s">
        <v>183</v>
      </c>
    </row>
    <row r="281" s="14" customFormat="1">
      <c r="A281" s="14"/>
      <c r="B281" s="273"/>
      <c r="C281" s="274"/>
      <c r="D281" s="257" t="s">
        <v>906</v>
      </c>
      <c r="E281" s="275" t="s">
        <v>1</v>
      </c>
      <c r="F281" s="276" t="s">
        <v>920</v>
      </c>
      <c r="G281" s="274"/>
      <c r="H281" s="277">
        <v>249.983</v>
      </c>
      <c r="I281" s="278"/>
      <c r="J281" s="274"/>
      <c r="K281" s="274"/>
      <c r="L281" s="279"/>
      <c r="M281" s="280"/>
      <c r="N281" s="281"/>
      <c r="O281" s="281"/>
      <c r="P281" s="281"/>
      <c r="Q281" s="281"/>
      <c r="R281" s="281"/>
      <c r="S281" s="281"/>
      <c r="T281" s="28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83" t="s">
        <v>906</v>
      </c>
      <c r="AU281" s="283" t="s">
        <v>85</v>
      </c>
      <c r="AV281" s="14" t="s">
        <v>196</v>
      </c>
      <c r="AW281" s="14" t="s">
        <v>33</v>
      </c>
      <c r="AX281" s="14" t="s">
        <v>83</v>
      </c>
      <c r="AY281" s="283" t="s">
        <v>183</v>
      </c>
    </row>
    <row r="282" s="12" customFormat="1" ht="22.8" customHeight="1">
      <c r="A282" s="12"/>
      <c r="B282" s="212"/>
      <c r="C282" s="213"/>
      <c r="D282" s="214" t="s">
        <v>75</v>
      </c>
      <c r="E282" s="226" t="s">
        <v>100</v>
      </c>
      <c r="F282" s="226" t="s">
        <v>902</v>
      </c>
      <c r="G282" s="213"/>
      <c r="H282" s="213"/>
      <c r="I282" s="216"/>
      <c r="J282" s="227">
        <f>BK282</f>
        <v>0</v>
      </c>
      <c r="K282" s="213"/>
      <c r="L282" s="218"/>
      <c r="M282" s="219"/>
      <c r="N282" s="220"/>
      <c r="O282" s="220"/>
      <c r="P282" s="221">
        <f>SUM(P283:P285)</f>
        <v>0</v>
      </c>
      <c r="Q282" s="220"/>
      <c r="R282" s="221">
        <f>SUM(R283:R285)</f>
        <v>0</v>
      </c>
      <c r="S282" s="220"/>
      <c r="T282" s="222">
        <f>SUM(T283:T285)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3" t="s">
        <v>83</v>
      </c>
      <c r="AT282" s="224" t="s">
        <v>75</v>
      </c>
      <c r="AU282" s="224" t="s">
        <v>83</v>
      </c>
      <c r="AY282" s="223" t="s">
        <v>183</v>
      </c>
      <c r="BK282" s="225">
        <f>SUM(BK283:BK285)</f>
        <v>0</v>
      </c>
    </row>
    <row r="283" s="2" customFormat="1" ht="21.75" customHeight="1">
      <c r="A283" s="39"/>
      <c r="B283" s="40"/>
      <c r="C283" s="228" t="s">
        <v>305</v>
      </c>
      <c r="D283" s="228" t="s">
        <v>186</v>
      </c>
      <c r="E283" s="229" t="s">
        <v>2477</v>
      </c>
      <c r="F283" s="230" t="s">
        <v>2478</v>
      </c>
      <c r="G283" s="231" t="s">
        <v>189</v>
      </c>
      <c r="H283" s="232">
        <v>241.25</v>
      </c>
      <c r="I283" s="233"/>
      <c r="J283" s="234">
        <f>ROUND(I283*H283,2)</f>
        <v>0</v>
      </c>
      <c r="K283" s="230" t="s">
        <v>194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</v>
      </c>
      <c r="R283" s="237">
        <f>Q283*H283</f>
        <v>0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196</v>
      </c>
      <c r="AT283" s="239" t="s">
        <v>186</v>
      </c>
      <c r="AU283" s="239" t="s">
        <v>85</v>
      </c>
      <c r="AY283" s="18" t="s">
        <v>183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196</v>
      </c>
      <c r="BM283" s="239" t="s">
        <v>2479</v>
      </c>
    </row>
    <row r="284" s="13" customFormat="1">
      <c r="A284" s="13"/>
      <c r="B284" s="262"/>
      <c r="C284" s="263"/>
      <c r="D284" s="257" t="s">
        <v>906</v>
      </c>
      <c r="E284" s="264" t="s">
        <v>1</v>
      </c>
      <c r="F284" s="265" t="s">
        <v>2480</v>
      </c>
      <c r="G284" s="263"/>
      <c r="H284" s="266">
        <v>241.25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72" t="s">
        <v>906</v>
      </c>
      <c r="AU284" s="272" t="s">
        <v>85</v>
      </c>
      <c r="AV284" s="13" t="s">
        <v>85</v>
      </c>
      <c r="AW284" s="13" t="s">
        <v>33</v>
      </c>
      <c r="AX284" s="13" t="s">
        <v>76</v>
      </c>
      <c r="AY284" s="272" t="s">
        <v>183</v>
      </c>
    </row>
    <row r="285" s="14" customFormat="1">
      <c r="A285" s="14"/>
      <c r="B285" s="273"/>
      <c r="C285" s="274"/>
      <c r="D285" s="257" t="s">
        <v>906</v>
      </c>
      <c r="E285" s="275" t="s">
        <v>1</v>
      </c>
      <c r="F285" s="276" t="s">
        <v>920</v>
      </c>
      <c r="G285" s="274"/>
      <c r="H285" s="277">
        <v>241.25</v>
      </c>
      <c r="I285" s="278"/>
      <c r="J285" s="274"/>
      <c r="K285" s="274"/>
      <c r="L285" s="279"/>
      <c r="M285" s="280"/>
      <c r="N285" s="281"/>
      <c r="O285" s="281"/>
      <c r="P285" s="281"/>
      <c r="Q285" s="281"/>
      <c r="R285" s="281"/>
      <c r="S285" s="281"/>
      <c r="T285" s="28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83" t="s">
        <v>906</v>
      </c>
      <c r="AU285" s="283" t="s">
        <v>85</v>
      </c>
      <c r="AV285" s="14" t="s">
        <v>196</v>
      </c>
      <c r="AW285" s="14" t="s">
        <v>33</v>
      </c>
      <c r="AX285" s="14" t="s">
        <v>83</v>
      </c>
      <c r="AY285" s="283" t="s">
        <v>183</v>
      </c>
    </row>
    <row r="286" s="12" customFormat="1" ht="22.8" customHeight="1">
      <c r="A286" s="12"/>
      <c r="B286" s="212"/>
      <c r="C286" s="213"/>
      <c r="D286" s="214" t="s">
        <v>75</v>
      </c>
      <c r="E286" s="226" t="s">
        <v>196</v>
      </c>
      <c r="F286" s="226" t="s">
        <v>2481</v>
      </c>
      <c r="G286" s="213"/>
      <c r="H286" s="213"/>
      <c r="I286" s="216"/>
      <c r="J286" s="227">
        <f>BK286</f>
        <v>0</v>
      </c>
      <c r="K286" s="213"/>
      <c r="L286" s="218"/>
      <c r="M286" s="219"/>
      <c r="N286" s="220"/>
      <c r="O286" s="220"/>
      <c r="P286" s="221">
        <f>SUM(P287:P291)</f>
        <v>0</v>
      </c>
      <c r="Q286" s="220"/>
      <c r="R286" s="221">
        <f>SUM(R287:R291)</f>
        <v>0</v>
      </c>
      <c r="S286" s="220"/>
      <c r="T286" s="222">
        <f>SUM(T287:T291)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3" t="s">
        <v>83</v>
      </c>
      <c r="AT286" s="224" t="s">
        <v>75</v>
      </c>
      <c r="AU286" s="224" t="s">
        <v>83</v>
      </c>
      <c r="AY286" s="223" t="s">
        <v>183</v>
      </c>
      <c r="BK286" s="225">
        <f>SUM(BK287:BK291)</f>
        <v>0</v>
      </c>
    </row>
    <row r="287" s="2" customFormat="1" ht="16.5" customHeight="1">
      <c r="A287" s="39"/>
      <c r="B287" s="40"/>
      <c r="C287" s="228" t="s">
        <v>251</v>
      </c>
      <c r="D287" s="228" t="s">
        <v>186</v>
      </c>
      <c r="E287" s="229" t="s">
        <v>2482</v>
      </c>
      <c r="F287" s="230" t="s">
        <v>2483</v>
      </c>
      <c r="G287" s="231" t="s">
        <v>958</v>
      </c>
      <c r="H287" s="232">
        <v>29.204999999999998</v>
      </c>
      <c r="I287" s="233"/>
      <c r="J287" s="234">
        <f>ROUND(I287*H287,2)</f>
        <v>0</v>
      </c>
      <c r="K287" s="230" t="s">
        <v>194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</v>
      </c>
      <c r="R287" s="237">
        <f>Q287*H287</f>
        <v>0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196</v>
      </c>
      <c r="AT287" s="239" t="s">
        <v>186</v>
      </c>
      <c r="AU287" s="239" t="s">
        <v>85</v>
      </c>
      <c r="AY287" s="18" t="s">
        <v>183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196</v>
      </c>
      <c r="BM287" s="239" t="s">
        <v>2484</v>
      </c>
    </row>
    <row r="288" s="13" customFormat="1">
      <c r="A288" s="13"/>
      <c r="B288" s="262"/>
      <c r="C288" s="263"/>
      <c r="D288" s="257" t="s">
        <v>906</v>
      </c>
      <c r="E288" s="264" t="s">
        <v>1</v>
      </c>
      <c r="F288" s="265" t="s">
        <v>2485</v>
      </c>
      <c r="G288" s="263"/>
      <c r="H288" s="266">
        <v>8.5039999999999996</v>
      </c>
      <c r="I288" s="267"/>
      <c r="J288" s="263"/>
      <c r="K288" s="263"/>
      <c r="L288" s="268"/>
      <c r="M288" s="269"/>
      <c r="N288" s="270"/>
      <c r="O288" s="270"/>
      <c r="P288" s="270"/>
      <c r="Q288" s="270"/>
      <c r="R288" s="270"/>
      <c r="S288" s="270"/>
      <c r="T288" s="27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72" t="s">
        <v>906</v>
      </c>
      <c r="AU288" s="272" t="s">
        <v>85</v>
      </c>
      <c r="AV288" s="13" t="s">
        <v>85</v>
      </c>
      <c r="AW288" s="13" t="s">
        <v>33</v>
      </c>
      <c r="AX288" s="13" t="s">
        <v>76</v>
      </c>
      <c r="AY288" s="272" t="s">
        <v>183</v>
      </c>
    </row>
    <row r="289" s="13" customFormat="1">
      <c r="A289" s="13"/>
      <c r="B289" s="262"/>
      <c r="C289" s="263"/>
      <c r="D289" s="257" t="s">
        <v>906</v>
      </c>
      <c r="E289" s="264" t="s">
        <v>1</v>
      </c>
      <c r="F289" s="265" t="s">
        <v>2486</v>
      </c>
      <c r="G289" s="263"/>
      <c r="H289" s="266">
        <v>12.576000000000001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72" t="s">
        <v>906</v>
      </c>
      <c r="AU289" s="272" t="s">
        <v>85</v>
      </c>
      <c r="AV289" s="13" t="s">
        <v>85</v>
      </c>
      <c r="AW289" s="13" t="s">
        <v>33</v>
      </c>
      <c r="AX289" s="13" t="s">
        <v>76</v>
      </c>
      <c r="AY289" s="272" t="s">
        <v>183</v>
      </c>
    </row>
    <row r="290" s="13" customFormat="1">
      <c r="A290" s="13"/>
      <c r="B290" s="262"/>
      <c r="C290" s="263"/>
      <c r="D290" s="257" t="s">
        <v>906</v>
      </c>
      <c r="E290" s="264" t="s">
        <v>1</v>
      </c>
      <c r="F290" s="265" t="s">
        <v>2487</v>
      </c>
      <c r="G290" s="263"/>
      <c r="H290" s="266">
        <v>8.125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72" t="s">
        <v>906</v>
      </c>
      <c r="AU290" s="272" t="s">
        <v>85</v>
      </c>
      <c r="AV290" s="13" t="s">
        <v>85</v>
      </c>
      <c r="AW290" s="13" t="s">
        <v>33</v>
      </c>
      <c r="AX290" s="13" t="s">
        <v>76</v>
      </c>
      <c r="AY290" s="272" t="s">
        <v>183</v>
      </c>
    </row>
    <row r="291" s="14" customFormat="1">
      <c r="A291" s="14"/>
      <c r="B291" s="273"/>
      <c r="C291" s="274"/>
      <c r="D291" s="257" t="s">
        <v>906</v>
      </c>
      <c r="E291" s="275" t="s">
        <v>2261</v>
      </c>
      <c r="F291" s="276" t="s">
        <v>920</v>
      </c>
      <c r="G291" s="274"/>
      <c r="H291" s="277">
        <v>29.204999999999998</v>
      </c>
      <c r="I291" s="278"/>
      <c r="J291" s="274"/>
      <c r="K291" s="274"/>
      <c r="L291" s="279"/>
      <c r="M291" s="280"/>
      <c r="N291" s="281"/>
      <c r="O291" s="281"/>
      <c r="P291" s="281"/>
      <c r="Q291" s="281"/>
      <c r="R291" s="281"/>
      <c r="S291" s="281"/>
      <c r="T291" s="28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83" t="s">
        <v>906</v>
      </c>
      <c r="AU291" s="283" t="s">
        <v>85</v>
      </c>
      <c r="AV291" s="14" t="s">
        <v>196</v>
      </c>
      <c r="AW291" s="14" t="s">
        <v>33</v>
      </c>
      <c r="AX291" s="14" t="s">
        <v>83</v>
      </c>
      <c r="AY291" s="283" t="s">
        <v>183</v>
      </c>
    </row>
    <row r="292" s="12" customFormat="1" ht="22.8" customHeight="1">
      <c r="A292" s="12"/>
      <c r="B292" s="212"/>
      <c r="C292" s="213"/>
      <c r="D292" s="214" t="s">
        <v>75</v>
      </c>
      <c r="E292" s="226" t="s">
        <v>203</v>
      </c>
      <c r="F292" s="226" t="s">
        <v>2488</v>
      </c>
      <c r="G292" s="213"/>
      <c r="H292" s="213"/>
      <c r="I292" s="216"/>
      <c r="J292" s="227">
        <f>BK292</f>
        <v>0</v>
      </c>
      <c r="K292" s="213"/>
      <c r="L292" s="218"/>
      <c r="M292" s="219"/>
      <c r="N292" s="220"/>
      <c r="O292" s="220"/>
      <c r="P292" s="221">
        <f>SUM(P293:P313)</f>
        <v>0</v>
      </c>
      <c r="Q292" s="220"/>
      <c r="R292" s="221">
        <f>SUM(R293:R313)</f>
        <v>11.637500000000001</v>
      </c>
      <c r="S292" s="220"/>
      <c r="T292" s="222">
        <f>SUM(T293:T313)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3" t="s">
        <v>83</v>
      </c>
      <c r="AT292" s="224" t="s">
        <v>75</v>
      </c>
      <c r="AU292" s="224" t="s">
        <v>83</v>
      </c>
      <c r="AY292" s="223" t="s">
        <v>183</v>
      </c>
      <c r="BK292" s="225">
        <f>SUM(BK293:BK313)</f>
        <v>0</v>
      </c>
    </row>
    <row r="293" s="2" customFormat="1" ht="21.75" customHeight="1">
      <c r="A293" s="39"/>
      <c r="B293" s="40"/>
      <c r="C293" s="228" t="s">
        <v>312</v>
      </c>
      <c r="D293" s="228" t="s">
        <v>186</v>
      </c>
      <c r="E293" s="229" t="s">
        <v>2489</v>
      </c>
      <c r="F293" s="230" t="s">
        <v>2490</v>
      </c>
      <c r="G293" s="231" t="s">
        <v>469</v>
      </c>
      <c r="H293" s="232">
        <v>118.75</v>
      </c>
      <c r="I293" s="233"/>
      <c r="J293" s="234">
        <f>ROUND(I293*H293,2)</f>
        <v>0</v>
      </c>
      <c r="K293" s="230" t="s">
        <v>194</v>
      </c>
      <c r="L293" s="45"/>
      <c r="M293" s="235" t="s">
        <v>1</v>
      </c>
      <c r="N293" s="236" t="s">
        <v>41</v>
      </c>
      <c r="O293" s="92"/>
      <c r="P293" s="237">
        <f>O293*H293</f>
        <v>0</v>
      </c>
      <c r="Q293" s="237">
        <v>0</v>
      </c>
      <c r="R293" s="237">
        <f>Q293*H293</f>
        <v>0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196</v>
      </c>
      <c r="AT293" s="239" t="s">
        <v>186</v>
      </c>
      <c r="AU293" s="239" t="s">
        <v>85</v>
      </c>
      <c r="AY293" s="18" t="s">
        <v>183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196</v>
      </c>
      <c r="BM293" s="239" t="s">
        <v>2491</v>
      </c>
    </row>
    <row r="294" s="13" customFormat="1">
      <c r="A294" s="13"/>
      <c r="B294" s="262"/>
      <c r="C294" s="263"/>
      <c r="D294" s="257" t="s">
        <v>906</v>
      </c>
      <c r="E294" s="264" t="s">
        <v>1</v>
      </c>
      <c r="F294" s="265" t="s">
        <v>2302</v>
      </c>
      <c r="G294" s="263"/>
      <c r="H294" s="266">
        <v>118.75</v>
      </c>
      <c r="I294" s="267"/>
      <c r="J294" s="263"/>
      <c r="K294" s="263"/>
      <c r="L294" s="268"/>
      <c r="M294" s="269"/>
      <c r="N294" s="270"/>
      <c r="O294" s="270"/>
      <c r="P294" s="270"/>
      <c r="Q294" s="270"/>
      <c r="R294" s="270"/>
      <c r="S294" s="270"/>
      <c r="T294" s="27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72" t="s">
        <v>906</v>
      </c>
      <c r="AU294" s="272" t="s">
        <v>85</v>
      </c>
      <c r="AV294" s="13" t="s">
        <v>85</v>
      </c>
      <c r="AW294" s="13" t="s">
        <v>33</v>
      </c>
      <c r="AX294" s="13" t="s">
        <v>76</v>
      </c>
      <c r="AY294" s="272" t="s">
        <v>183</v>
      </c>
    </row>
    <row r="295" s="14" customFormat="1">
      <c r="A295" s="14"/>
      <c r="B295" s="273"/>
      <c r="C295" s="274"/>
      <c r="D295" s="257" t="s">
        <v>906</v>
      </c>
      <c r="E295" s="275" t="s">
        <v>1</v>
      </c>
      <c r="F295" s="276" t="s">
        <v>920</v>
      </c>
      <c r="G295" s="274"/>
      <c r="H295" s="277">
        <v>118.75</v>
      </c>
      <c r="I295" s="278"/>
      <c r="J295" s="274"/>
      <c r="K295" s="274"/>
      <c r="L295" s="279"/>
      <c r="M295" s="280"/>
      <c r="N295" s="281"/>
      <c r="O295" s="281"/>
      <c r="P295" s="281"/>
      <c r="Q295" s="281"/>
      <c r="R295" s="281"/>
      <c r="S295" s="281"/>
      <c r="T295" s="28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83" t="s">
        <v>906</v>
      </c>
      <c r="AU295" s="283" t="s">
        <v>85</v>
      </c>
      <c r="AV295" s="14" t="s">
        <v>196</v>
      </c>
      <c r="AW295" s="14" t="s">
        <v>33</v>
      </c>
      <c r="AX295" s="14" t="s">
        <v>83</v>
      </c>
      <c r="AY295" s="283" t="s">
        <v>183</v>
      </c>
    </row>
    <row r="296" s="2" customFormat="1" ht="24.15" customHeight="1">
      <c r="A296" s="39"/>
      <c r="B296" s="40"/>
      <c r="C296" s="228" t="s">
        <v>254</v>
      </c>
      <c r="D296" s="228" t="s">
        <v>186</v>
      </c>
      <c r="E296" s="229" t="s">
        <v>2492</v>
      </c>
      <c r="F296" s="230" t="s">
        <v>2493</v>
      </c>
      <c r="G296" s="231" t="s">
        <v>469</v>
      </c>
      <c r="H296" s="232">
        <v>122.265</v>
      </c>
      <c r="I296" s="233"/>
      <c r="J296" s="234">
        <f>ROUND(I296*H296,2)</f>
        <v>0</v>
      </c>
      <c r="K296" s="230" t="s">
        <v>194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196</v>
      </c>
      <c r="AT296" s="239" t="s">
        <v>186</v>
      </c>
      <c r="AU296" s="239" t="s">
        <v>85</v>
      </c>
      <c r="AY296" s="18" t="s">
        <v>183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196</v>
      </c>
      <c r="BM296" s="239" t="s">
        <v>2494</v>
      </c>
    </row>
    <row r="297" s="13" customFormat="1">
      <c r="A297" s="13"/>
      <c r="B297" s="262"/>
      <c r="C297" s="263"/>
      <c r="D297" s="257" t="s">
        <v>906</v>
      </c>
      <c r="E297" s="264" t="s">
        <v>1</v>
      </c>
      <c r="F297" s="265" t="s">
        <v>2299</v>
      </c>
      <c r="G297" s="263"/>
      <c r="H297" s="266">
        <v>122.265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72" t="s">
        <v>906</v>
      </c>
      <c r="AU297" s="272" t="s">
        <v>85</v>
      </c>
      <c r="AV297" s="13" t="s">
        <v>85</v>
      </c>
      <c r="AW297" s="13" t="s">
        <v>33</v>
      </c>
      <c r="AX297" s="13" t="s">
        <v>76</v>
      </c>
      <c r="AY297" s="272" t="s">
        <v>183</v>
      </c>
    </row>
    <row r="298" s="14" customFormat="1">
      <c r="A298" s="14"/>
      <c r="B298" s="273"/>
      <c r="C298" s="274"/>
      <c r="D298" s="257" t="s">
        <v>906</v>
      </c>
      <c r="E298" s="275" t="s">
        <v>1</v>
      </c>
      <c r="F298" s="276" t="s">
        <v>920</v>
      </c>
      <c r="G298" s="274"/>
      <c r="H298" s="277">
        <v>122.265</v>
      </c>
      <c r="I298" s="278"/>
      <c r="J298" s="274"/>
      <c r="K298" s="274"/>
      <c r="L298" s="279"/>
      <c r="M298" s="280"/>
      <c r="N298" s="281"/>
      <c r="O298" s="281"/>
      <c r="P298" s="281"/>
      <c r="Q298" s="281"/>
      <c r="R298" s="281"/>
      <c r="S298" s="281"/>
      <c r="T298" s="28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83" t="s">
        <v>906</v>
      </c>
      <c r="AU298" s="283" t="s">
        <v>85</v>
      </c>
      <c r="AV298" s="14" t="s">
        <v>196</v>
      </c>
      <c r="AW298" s="14" t="s">
        <v>33</v>
      </c>
      <c r="AX298" s="14" t="s">
        <v>83</v>
      </c>
      <c r="AY298" s="283" t="s">
        <v>183</v>
      </c>
    </row>
    <row r="299" s="2" customFormat="1" ht="33" customHeight="1">
      <c r="A299" s="39"/>
      <c r="B299" s="40"/>
      <c r="C299" s="228" t="s">
        <v>319</v>
      </c>
      <c r="D299" s="228" t="s">
        <v>186</v>
      </c>
      <c r="E299" s="229" t="s">
        <v>2495</v>
      </c>
      <c r="F299" s="230" t="s">
        <v>2496</v>
      </c>
      <c r="G299" s="231" t="s">
        <v>469</v>
      </c>
      <c r="H299" s="232">
        <v>122.265</v>
      </c>
      <c r="I299" s="233"/>
      <c r="J299" s="234">
        <f>ROUND(I299*H299,2)</f>
        <v>0</v>
      </c>
      <c r="K299" s="230" t="s">
        <v>194</v>
      </c>
      <c r="L299" s="45"/>
      <c r="M299" s="235" t="s">
        <v>1</v>
      </c>
      <c r="N299" s="236" t="s">
        <v>41</v>
      </c>
      <c r="O299" s="92"/>
      <c r="P299" s="237">
        <f>O299*H299</f>
        <v>0</v>
      </c>
      <c r="Q299" s="237">
        <v>0</v>
      </c>
      <c r="R299" s="237">
        <f>Q299*H299</f>
        <v>0</v>
      </c>
      <c r="S299" s="237">
        <v>0</v>
      </c>
      <c r="T299" s="23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9" t="s">
        <v>196</v>
      </c>
      <c r="AT299" s="239" t="s">
        <v>186</v>
      </c>
      <c r="AU299" s="239" t="s">
        <v>85</v>
      </c>
      <c r="AY299" s="18" t="s">
        <v>183</v>
      </c>
      <c r="BE299" s="240">
        <f>IF(N299="základní",J299,0)</f>
        <v>0</v>
      </c>
      <c r="BF299" s="240">
        <f>IF(N299="snížená",J299,0)</f>
        <v>0</v>
      </c>
      <c r="BG299" s="240">
        <f>IF(N299="zákl. přenesená",J299,0)</f>
        <v>0</v>
      </c>
      <c r="BH299" s="240">
        <f>IF(N299="sníž. přenesená",J299,0)</f>
        <v>0</v>
      </c>
      <c r="BI299" s="240">
        <f>IF(N299="nulová",J299,0)</f>
        <v>0</v>
      </c>
      <c r="BJ299" s="18" t="s">
        <v>83</v>
      </c>
      <c r="BK299" s="240">
        <f>ROUND(I299*H299,2)</f>
        <v>0</v>
      </c>
      <c r="BL299" s="18" t="s">
        <v>196</v>
      </c>
      <c r="BM299" s="239" t="s">
        <v>2497</v>
      </c>
    </row>
    <row r="300" s="13" customFormat="1">
      <c r="A300" s="13"/>
      <c r="B300" s="262"/>
      <c r="C300" s="263"/>
      <c r="D300" s="257" t="s">
        <v>906</v>
      </c>
      <c r="E300" s="264" t="s">
        <v>1</v>
      </c>
      <c r="F300" s="265" t="s">
        <v>2299</v>
      </c>
      <c r="G300" s="263"/>
      <c r="H300" s="266">
        <v>122.265</v>
      </c>
      <c r="I300" s="267"/>
      <c r="J300" s="263"/>
      <c r="K300" s="263"/>
      <c r="L300" s="268"/>
      <c r="M300" s="269"/>
      <c r="N300" s="270"/>
      <c r="O300" s="270"/>
      <c r="P300" s="270"/>
      <c r="Q300" s="270"/>
      <c r="R300" s="270"/>
      <c r="S300" s="270"/>
      <c r="T300" s="27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2" t="s">
        <v>906</v>
      </c>
      <c r="AU300" s="272" t="s">
        <v>85</v>
      </c>
      <c r="AV300" s="13" t="s">
        <v>85</v>
      </c>
      <c r="AW300" s="13" t="s">
        <v>33</v>
      </c>
      <c r="AX300" s="13" t="s">
        <v>76</v>
      </c>
      <c r="AY300" s="272" t="s">
        <v>183</v>
      </c>
    </row>
    <row r="301" s="14" customFormat="1">
      <c r="A301" s="14"/>
      <c r="B301" s="273"/>
      <c r="C301" s="274"/>
      <c r="D301" s="257" t="s">
        <v>906</v>
      </c>
      <c r="E301" s="275" t="s">
        <v>1</v>
      </c>
      <c r="F301" s="276" t="s">
        <v>920</v>
      </c>
      <c r="G301" s="274"/>
      <c r="H301" s="277">
        <v>122.265</v>
      </c>
      <c r="I301" s="278"/>
      <c r="J301" s="274"/>
      <c r="K301" s="274"/>
      <c r="L301" s="279"/>
      <c r="M301" s="280"/>
      <c r="N301" s="281"/>
      <c r="O301" s="281"/>
      <c r="P301" s="281"/>
      <c r="Q301" s="281"/>
      <c r="R301" s="281"/>
      <c r="S301" s="281"/>
      <c r="T301" s="28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83" t="s">
        <v>906</v>
      </c>
      <c r="AU301" s="283" t="s">
        <v>85</v>
      </c>
      <c r="AV301" s="14" t="s">
        <v>196</v>
      </c>
      <c r="AW301" s="14" t="s">
        <v>33</v>
      </c>
      <c r="AX301" s="14" t="s">
        <v>83</v>
      </c>
      <c r="AY301" s="283" t="s">
        <v>183</v>
      </c>
    </row>
    <row r="302" s="2" customFormat="1" ht="24.15" customHeight="1">
      <c r="A302" s="39"/>
      <c r="B302" s="40"/>
      <c r="C302" s="228" t="s">
        <v>258</v>
      </c>
      <c r="D302" s="228" t="s">
        <v>186</v>
      </c>
      <c r="E302" s="229" t="s">
        <v>2498</v>
      </c>
      <c r="F302" s="230" t="s">
        <v>2499</v>
      </c>
      <c r="G302" s="231" t="s">
        <v>469</v>
      </c>
      <c r="H302" s="232">
        <v>122.265</v>
      </c>
      <c r="I302" s="233"/>
      <c r="J302" s="234">
        <f>ROUND(I302*H302,2)</f>
        <v>0</v>
      </c>
      <c r="K302" s="230" t="s">
        <v>194</v>
      </c>
      <c r="L302" s="45"/>
      <c r="M302" s="235" t="s">
        <v>1</v>
      </c>
      <c r="N302" s="236" t="s">
        <v>41</v>
      </c>
      <c r="O302" s="92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9" t="s">
        <v>196</v>
      </c>
      <c r="AT302" s="239" t="s">
        <v>186</v>
      </c>
      <c r="AU302" s="239" t="s">
        <v>85</v>
      </c>
      <c r="AY302" s="18" t="s">
        <v>183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8" t="s">
        <v>83</v>
      </c>
      <c r="BK302" s="240">
        <f>ROUND(I302*H302,2)</f>
        <v>0</v>
      </c>
      <c r="BL302" s="18" t="s">
        <v>196</v>
      </c>
      <c r="BM302" s="239" t="s">
        <v>2500</v>
      </c>
    </row>
    <row r="303" s="13" customFormat="1">
      <c r="A303" s="13"/>
      <c r="B303" s="262"/>
      <c r="C303" s="263"/>
      <c r="D303" s="257" t="s">
        <v>906</v>
      </c>
      <c r="E303" s="264" t="s">
        <v>1</v>
      </c>
      <c r="F303" s="265" t="s">
        <v>2299</v>
      </c>
      <c r="G303" s="263"/>
      <c r="H303" s="266">
        <v>122.265</v>
      </c>
      <c r="I303" s="267"/>
      <c r="J303" s="263"/>
      <c r="K303" s="263"/>
      <c r="L303" s="268"/>
      <c r="M303" s="269"/>
      <c r="N303" s="270"/>
      <c r="O303" s="270"/>
      <c r="P303" s="270"/>
      <c r="Q303" s="270"/>
      <c r="R303" s="270"/>
      <c r="S303" s="270"/>
      <c r="T303" s="27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2" t="s">
        <v>906</v>
      </c>
      <c r="AU303" s="272" t="s">
        <v>85</v>
      </c>
      <c r="AV303" s="13" t="s">
        <v>85</v>
      </c>
      <c r="AW303" s="13" t="s">
        <v>33</v>
      </c>
      <c r="AX303" s="13" t="s">
        <v>76</v>
      </c>
      <c r="AY303" s="272" t="s">
        <v>183</v>
      </c>
    </row>
    <row r="304" s="14" customFormat="1">
      <c r="A304" s="14"/>
      <c r="B304" s="273"/>
      <c r="C304" s="274"/>
      <c r="D304" s="257" t="s">
        <v>906</v>
      </c>
      <c r="E304" s="275" t="s">
        <v>1</v>
      </c>
      <c r="F304" s="276" t="s">
        <v>920</v>
      </c>
      <c r="G304" s="274"/>
      <c r="H304" s="277">
        <v>122.265</v>
      </c>
      <c r="I304" s="278"/>
      <c r="J304" s="274"/>
      <c r="K304" s="274"/>
      <c r="L304" s="279"/>
      <c r="M304" s="280"/>
      <c r="N304" s="281"/>
      <c r="O304" s="281"/>
      <c r="P304" s="281"/>
      <c r="Q304" s="281"/>
      <c r="R304" s="281"/>
      <c r="S304" s="281"/>
      <c r="T304" s="28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83" t="s">
        <v>906</v>
      </c>
      <c r="AU304" s="283" t="s">
        <v>85</v>
      </c>
      <c r="AV304" s="14" t="s">
        <v>196</v>
      </c>
      <c r="AW304" s="14" t="s">
        <v>33</v>
      </c>
      <c r="AX304" s="14" t="s">
        <v>83</v>
      </c>
      <c r="AY304" s="283" t="s">
        <v>183</v>
      </c>
    </row>
    <row r="305" s="2" customFormat="1" ht="24.15" customHeight="1">
      <c r="A305" s="39"/>
      <c r="B305" s="40"/>
      <c r="C305" s="228" t="s">
        <v>326</v>
      </c>
      <c r="D305" s="228" t="s">
        <v>186</v>
      </c>
      <c r="E305" s="229" t="s">
        <v>2501</v>
      </c>
      <c r="F305" s="230" t="s">
        <v>2502</v>
      </c>
      <c r="G305" s="231" t="s">
        <v>469</v>
      </c>
      <c r="H305" s="232">
        <v>122.265</v>
      </c>
      <c r="I305" s="233"/>
      <c r="J305" s="234">
        <f>ROUND(I305*H305,2)</f>
        <v>0</v>
      </c>
      <c r="K305" s="230" t="s">
        <v>194</v>
      </c>
      <c r="L305" s="45"/>
      <c r="M305" s="235" t="s">
        <v>1</v>
      </c>
      <c r="N305" s="236" t="s">
        <v>41</v>
      </c>
      <c r="O305" s="92"/>
      <c r="P305" s="237">
        <f>O305*H305</f>
        <v>0</v>
      </c>
      <c r="Q305" s="237">
        <v>0</v>
      </c>
      <c r="R305" s="237">
        <f>Q305*H305</f>
        <v>0</v>
      </c>
      <c r="S305" s="237">
        <v>0</v>
      </c>
      <c r="T305" s="23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9" t="s">
        <v>196</v>
      </c>
      <c r="AT305" s="239" t="s">
        <v>186</v>
      </c>
      <c r="AU305" s="239" t="s">
        <v>85</v>
      </c>
      <c r="AY305" s="18" t="s">
        <v>183</v>
      </c>
      <c r="BE305" s="240">
        <f>IF(N305="základní",J305,0)</f>
        <v>0</v>
      </c>
      <c r="BF305" s="240">
        <f>IF(N305="snížená",J305,0)</f>
        <v>0</v>
      </c>
      <c r="BG305" s="240">
        <f>IF(N305="zákl. přenesená",J305,0)</f>
        <v>0</v>
      </c>
      <c r="BH305" s="240">
        <f>IF(N305="sníž. přenesená",J305,0)</f>
        <v>0</v>
      </c>
      <c r="BI305" s="240">
        <f>IF(N305="nulová",J305,0)</f>
        <v>0</v>
      </c>
      <c r="BJ305" s="18" t="s">
        <v>83</v>
      </c>
      <c r="BK305" s="240">
        <f>ROUND(I305*H305,2)</f>
        <v>0</v>
      </c>
      <c r="BL305" s="18" t="s">
        <v>196</v>
      </c>
      <c r="BM305" s="239" t="s">
        <v>2503</v>
      </c>
    </row>
    <row r="306" s="13" customFormat="1">
      <c r="A306" s="13"/>
      <c r="B306" s="262"/>
      <c r="C306" s="263"/>
      <c r="D306" s="257" t="s">
        <v>906</v>
      </c>
      <c r="E306" s="264" t="s">
        <v>1</v>
      </c>
      <c r="F306" s="265" t="s">
        <v>2299</v>
      </c>
      <c r="G306" s="263"/>
      <c r="H306" s="266">
        <v>122.265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72" t="s">
        <v>906</v>
      </c>
      <c r="AU306" s="272" t="s">
        <v>85</v>
      </c>
      <c r="AV306" s="13" t="s">
        <v>85</v>
      </c>
      <c r="AW306" s="13" t="s">
        <v>33</v>
      </c>
      <c r="AX306" s="13" t="s">
        <v>76</v>
      </c>
      <c r="AY306" s="272" t="s">
        <v>183</v>
      </c>
    </row>
    <row r="307" s="14" customFormat="1">
      <c r="A307" s="14"/>
      <c r="B307" s="273"/>
      <c r="C307" s="274"/>
      <c r="D307" s="257" t="s">
        <v>906</v>
      </c>
      <c r="E307" s="275" t="s">
        <v>1</v>
      </c>
      <c r="F307" s="276" t="s">
        <v>920</v>
      </c>
      <c r="G307" s="274"/>
      <c r="H307" s="277">
        <v>122.265</v>
      </c>
      <c r="I307" s="278"/>
      <c r="J307" s="274"/>
      <c r="K307" s="274"/>
      <c r="L307" s="279"/>
      <c r="M307" s="280"/>
      <c r="N307" s="281"/>
      <c r="O307" s="281"/>
      <c r="P307" s="281"/>
      <c r="Q307" s="281"/>
      <c r="R307" s="281"/>
      <c r="S307" s="281"/>
      <c r="T307" s="28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3" t="s">
        <v>906</v>
      </c>
      <c r="AU307" s="283" t="s">
        <v>85</v>
      </c>
      <c r="AV307" s="14" t="s">
        <v>196</v>
      </c>
      <c r="AW307" s="14" t="s">
        <v>33</v>
      </c>
      <c r="AX307" s="14" t="s">
        <v>83</v>
      </c>
      <c r="AY307" s="283" t="s">
        <v>183</v>
      </c>
    </row>
    <row r="308" s="2" customFormat="1" ht="33" customHeight="1">
      <c r="A308" s="39"/>
      <c r="B308" s="40"/>
      <c r="C308" s="228" t="s">
        <v>261</v>
      </c>
      <c r="D308" s="228" t="s">
        <v>186</v>
      </c>
      <c r="E308" s="229" t="s">
        <v>2504</v>
      </c>
      <c r="F308" s="230" t="s">
        <v>2505</v>
      </c>
      <c r="G308" s="231" t="s">
        <v>469</v>
      </c>
      <c r="H308" s="232">
        <v>122.265</v>
      </c>
      <c r="I308" s="233"/>
      <c r="J308" s="234">
        <f>ROUND(I308*H308,2)</f>
        <v>0</v>
      </c>
      <c r="K308" s="230" t="s">
        <v>194</v>
      </c>
      <c r="L308" s="45"/>
      <c r="M308" s="235" t="s">
        <v>1</v>
      </c>
      <c r="N308" s="236" t="s">
        <v>41</v>
      </c>
      <c r="O308" s="92"/>
      <c r="P308" s="237">
        <f>O308*H308</f>
        <v>0</v>
      </c>
      <c r="Q308" s="237">
        <v>0</v>
      </c>
      <c r="R308" s="237">
        <f>Q308*H308</f>
        <v>0</v>
      </c>
      <c r="S308" s="237">
        <v>0</v>
      </c>
      <c r="T308" s="238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9" t="s">
        <v>196</v>
      </c>
      <c r="AT308" s="239" t="s">
        <v>186</v>
      </c>
      <c r="AU308" s="239" t="s">
        <v>85</v>
      </c>
      <c r="AY308" s="18" t="s">
        <v>183</v>
      </c>
      <c r="BE308" s="240">
        <f>IF(N308="základní",J308,0)</f>
        <v>0</v>
      </c>
      <c r="BF308" s="240">
        <f>IF(N308="snížená",J308,0)</f>
        <v>0</v>
      </c>
      <c r="BG308" s="240">
        <f>IF(N308="zákl. přenesená",J308,0)</f>
        <v>0</v>
      </c>
      <c r="BH308" s="240">
        <f>IF(N308="sníž. přenesená",J308,0)</f>
        <v>0</v>
      </c>
      <c r="BI308" s="240">
        <f>IF(N308="nulová",J308,0)</f>
        <v>0</v>
      </c>
      <c r="BJ308" s="18" t="s">
        <v>83</v>
      </c>
      <c r="BK308" s="240">
        <f>ROUND(I308*H308,2)</f>
        <v>0</v>
      </c>
      <c r="BL308" s="18" t="s">
        <v>196</v>
      </c>
      <c r="BM308" s="239" t="s">
        <v>2506</v>
      </c>
    </row>
    <row r="309" s="13" customFormat="1">
      <c r="A309" s="13"/>
      <c r="B309" s="262"/>
      <c r="C309" s="263"/>
      <c r="D309" s="257" t="s">
        <v>906</v>
      </c>
      <c r="E309" s="264" t="s">
        <v>1</v>
      </c>
      <c r="F309" s="265" t="s">
        <v>2299</v>
      </c>
      <c r="G309" s="263"/>
      <c r="H309" s="266">
        <v>122.265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72" t="s">
        <v>906</v>
      </c>
      <c r="AU309" s="272" t="s">
        <v>85</v>
      </c>
      <c r="AV309" s="13" t="s">
        <v>85</v>
      </c>
      <c r="AW309" s="13" t="s">
        <v>33</v>
      </c>
      <c r="AX309" s="13" t="s">
        <v>76</v>
      </c>
      <c r="AY309" s="272" t="s">
        <v>183</v>
      </c>
    </row>
    <row r="310" s="14" customFormat="1">
      <c r="A310" s="14"/>
      <c r="B310" s="273"/>
      <c r="C310" s="274"/>
      <c r="D310" s="257" t="s">
        <v>906</v>
      </c>
      <c r="E310" s="275" t="s">
        <v>1</v>
      </c>
      <c r="F310" s="276" t="s">
        <v>920</v>
      </c>
      <c r="G310" s="274"/>
      <c r="H310" s="277">
        <v>122.265</v>
      </c>
      <c r="I310" s="278"/>
      <c r="J310" s="274"/>
      <c r="K310" s="274"/>
      <c r="L310" s="279"/>
      <c r="M310" s="280"/>
      <c r="N310" s="281"/>
      <c r="O310" s="281"/>
      <c r="P310" s="281"/>
      <c r="Q310" s="281"/>
      <c r="R310" s="281"/>
      <c r="S310" s="281"/>
      <c r="T310" s="28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83" t="s">
        <v>906</v>
      </c>
      <c r="AU310" s="283" t="s">
        <v>85</v>
      </c>
      <c r="AV310" s="14" t="s">
        <v>196</v>
      </c>
      <c r="AW310" s="14" t="s">
        <v>33</v>
      </c>
      <c r="AX310" s="14" t="s">
        <v>83</v>
      </c>
      <c r="AY310" s="283" t="s">
        <v>183</v>
      </c>
    </row>
    <row r="311" s="2" customFormat="1" ht="24.15" customHeight="1">
      <c r="A311" s="39"/>
      <c r="B311" s="40"/>
      <c r="C311" s="228" t="s">
        <v>333</v>
      </c>
      <c r="D311" s="228" t="s">
        <v>186</v>
      </c>
      <c r="E311" s="229" t="s">
        <v>2507</v>
      </c>
      <c r="F311" s="230" t="s">
        <v>2508</v>
      </c>
      <c r="G311" s="231" t="s">
        <v>469</v>
      </c>
      <c r="H311" s="232">
        <v>118.75</v>
      </c>
      <c r="I311" s="233"/>
      <c r="J311" s="234">
        <f>ROUND(I311*H311,2)</f>
        <v>0</v>
      </c>
      <c r="K311" s="230" t="s">
        <v>194</v>
      </c>
      <c r="L311" s="45"/>
      <c r="M311" s="235" t="s">
        <v>1</v>
      </c>
      <c r="N311" s="236" t="s">
        <v>41</v>
      </c>
      <c r="O311" s="92"/>
      <c r="P311" s="237">
        <f>O311*H311</f>
        <v>0</v>
      </c>
      <c r="Q311" s="237">
        <v>0.098000000000000004</v>
      </c>
      <c r="R311" s="237">
        <f>Q311*H311</f>
        <v>11.637500000000001</v>
      </c>
      <c r="S311" s="237">
        <v>0</v>
      </c>
      <c r="T311" s="23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9" t="s">
        <v>196</v>
      </c>
      <c r="AT311" s="239" t="s">
        <v>186</v>
      </c>
      <c r="AU311" s="239" t="s">
        <v>85</v>
      </c>
      <c r="AY311" s="18" t="s">
        <v>183</v>
      </c>
      <c r="BE311" s="240">
        <f>IF(N311="základní",J311,0)</f>
        <v>0</v>
      </c>
      <c r="BF311" s="240">
        <f>IF(N311="snížená",J311,0)</f>
        <v>0</v>
      </c>
      <c r="BG311" s="240">
        <f>IF(N311="zákl. přenesená",J311,0)</f>
        <v>0</v>
      </c>
      <c r="BH311" s="240">
        <f>IF(N311="sníž. přenesená",J311,0)</f>
        <v>0</v>
      </c>
      <c r="BI311" s="240">
        <f>IF(N311="nulová",J311,0)</f>
        <v>0</v>
      </c>
      <c r="BJ311" s="18" t="s">
        <v>83</v>
      </c>
      <c r="BK311" s="240">
        <f>ROUND(I311*H311,2)</f>
        <v>0</v>
      </c>
      <c r="BL311" s="18" t="s">
        <v>196</v>
      </c>
      <c r="BM311" s="239" t="s">
        <v>2509</v>
      </c>
    </row>
    <row r="312" s="13" customFormat="1">
      <c r="A312" s="13"/>
      <c r="B312" s="262"/>
      <c r="C312" s="263"/>
      <c r="D312" s="257" t="s">
        <v>906</v>
      </c>
      <c r="E312" s="264" t="s">
        <v>1</v>
      </c>
      <c r="F312" s="265" t="s">
        <v>2302</v>
      </c>
      <c r="G312" s="263"/>
      <c r="H312" s="266">
        <v>118.75</v>
      </c>
      <c r="I312" s="267"/>
      <c r="J312" s="263"/>
      <c r="K312" s="263"/>
      <c r="L312" s="268"/>
      <c r="M312" s="269"/>
      <c r="N312" s="270"/>
      <c r="O312" s="270"/>
      <c r="P312" s="270"/>
      <c r="Q312" s="270"/>
      <c r="R312" s="270"/>
      <c r="S312" s="270"/>
      <c r="T312" s="27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72" t="s">
        <v>906</v>
      </c>
      <c r="AU312" s="272" t="s">
        <v>85</v>
      </c>
      <c r="AV312" s="13" t="s">
        <v>85</v>
      </c>
      <c r="AW312" s="13" t="s">
        <v>33</v>
      </c>
      <c r="AX312" s="13" t="s">
        <v>76</v>
      </c>
      <c r="AY312" s="272" t="s">
        <v>183</v>
      </c>
    </row>
    <row r="313" s="14" customFormat="1">
      <c r="A313" s="14"/>
      <c r="B313" s="273"/>
      <c r="C313" s="274"/>
      <c r="D313" s="257" t="s">
        <v>906</v>
      </c>
      <c r="E313" s="275" t="s">
        <v>1</v>
      </c>
      <c r="F313" s="276" t="s">
        <v>920</v>
      </c>
      <c r="G313" s="274"/>
      <c r="H313" s="277">
        <v>118.75</v>
      </c>
      <c r="I313" s="278"/>
      <c r="J313" s="274"/>
      <c r="K313" s="274"/>
      <c r="L313" s="279"/>
      <c r="M313" s="280"/>
      <c r="N313" s="281"/>
      <c r="O313" s="281"/>
      <c r="P313" s="281"/>
      <c r="Q313" s="281"/>
      <c r="R313" s="281"/>
      <c r="S313" s="281"/>
      <c r="T313" s="28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83" t="s">
        <v>906</v>
      </c>
      <c r="AU313" s="283" t="s">
        <v>85</v>
      </c>
      <c r="AV313" s="14" t="s">
        <v>196</v>
      </c>
      <c r="AW313" s="14" t="s">
        <v>33</v>
      </c>
      <c r="AX313" s="14" t="s">
        <v>83</v>
      </c>
      <c r="AY313" s="283" t="s">
        <v>183</v>
      </c>
    </row>
    <row r="314" s="12" customFormat="1" ht="22.8" customHeight="1">
      <c r="A314" s="12"/>
      <c r="B314" s="212"/>
      <c r="C314" s="213"/>
      <c r="D314" s="214" t="s">
        <v>75</v>
      </c>
      <c r="E314" s="226" t="s">
        <v>202</v>
      </c>
      <c r="F314" s="226" t="s">
        <v>2510</v>
      </c>
      <c r="G314" s="213"/>
      <c r="H314" s="213"/>
      <c r="I314" s="216"/>
      <c r="J314" s="227">
        <f>BK314</f>
        <v>0</v>
      </c>
      <c r="K314" s="213"/>
      <c r="L314" s="218"/>
      <c r="M314" s="219"/>
      <c r="N314" s="220"/>
      <c r="O314" s="220"/>
      <c r="P314" s="221">
        <f>SUM(P315:P438)</f>
        <v>0</v>
      </c>
      <c r="Q314" s="220"/>
      <c r="R314" s="221">
        <f>SUM(R315:R438)</f>
        <v>10.974880380000002</v>
      </c>
      <c r="S314" s="220"/>
      <c r="T314" s="222">
        <f>SUM(T315:T438)</f>
        <v>5.3967499999999999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23" t="s">
        <v>83</v>
      </c>
      <c r="AT314" s="224" t="s">
        <v>75</v>
      </c>
      <c r="AU314" s="224" t="s">
        <v>83</v>
      </c>
      <c r="AY314" s="223" t="s">
        <v>183</v>
      </c>
      <c r="BK314" s="225">
        <f>SUM(BK315:BK438)</f>
        <v>0</v>
      </c>
    </row>
    <row r="315" s="2" customFormat="1" ht="21.75" customHeight="1">
      <c r="A315" s="39"/>
      <c r="B315" s="40"/>
      <c r="C315" s="228" t="s">
        <v>266</v>
      </c>
      <c r="D315" s="228" t="s">
        <v>186</v>
      </c>
      <c r="E315" s="229" t="s">
        <v>2511</v>
      </c>
      <c r="F315" s="230" t="s">
        <v>2512</v>
      </c>
      <c r="G315" s="231" t="s">
        <v>189</v>
      </c>
      <c r="H315" s="232">
        <v>73.950000000000003</v>
      </c>
      <c r="I315" s="233"/>
      <c r="J315" s="234">
        <f>ROUND(I315*H315,2)</f>
        <v>0</v>
      </c>
      <c r="K315" s="230" t="s">
        <v>194</v>
      </c>
      <c r="L315" s="45"/>
      <c r="M315" s="235" t="s">
        <v>1</v>
      </c>
      <c r="N315" s="236" t="s">
        <v>41</v>
      </c>
      <c r="O315" s="92"/>
      <c r="P315" s="237">
        <f>O315*H315</f>
        <v>0</v>
      </c>
      <c r="Q315" s="237">
        <v>0</v>
      </c>
      <c r="R315" s="237">
        <f>Q315*H315</f>
        <v>0</v>
      </c>
      <c r="S315" s="237">
        <v>0.0050000000000000001</v>
      </c>
      <c r="T315" s="238">
        <f>S315*H315</f>
        <v>0.36975000000000002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9" t="s">
        <v>196</v>
      </c>
      <c r="AT315" s="239" t="s">
        <v>186</v>
      </c>
      <c r="AU315" s="239" t="s">
        <v>85</v>
      </c>
      <c r="AY315" s="18" t="s">
        <v>183</v>
      </c>
      <c r="BE315" s="240">
        <f>IF(N315="základní",J315,0)</f>
        <v>0</v>
      </c>
      <c r="BF315" s="240">
        <f>IF(N315="snížená",J315,0)</f>
        <v>0</v>
      </c>
      <c r="BG315" s="240">
        <f>IF(N315="zákl. přenesená",J315,0)</f>
        <v>0</v>
      </c>
      <c r="BH315" s="240">
        <f>IF(N315="sníž. přenesená",J315,0)</f>
        <v>0</v>
      </c>
      <c r="BI315" s="240">
        <f>IF(N315="nulová",J315,0)</f>
        <v>0</v>
      </c>
      <c r="BJ315" s="18" t="s">
        <v>83</v>
      </c>
      <c r="BK315" s="240">
        <f>ROUND(I315*H315,2)</f>
        <v>0</v>
      </c>
      <c r="BL315" s="18" t="s">
        <v>196</v>
      </c>
      <c r="BM315" s="239" t="s">
        <v>2513</v>
      </c>
    </row>
    <row r="316" s="13" customFormat="1">
      <c r="A316" s="13"/>
      <c r="B316" s="262"/>
      <c r="C316" s="263"/>
      <c r="D316" s="257" t="s">
        <v>906</v>
      </c>
      <c r="E316" s="264" t="s">
        <v>1</v>
      </c>
      <c r="F316" s="265" t="s">
        <v>2274</v>
      </c>
      <c r="G316" s="263"/>
      <c r="H316" s="266">
        <v>73.950000000000003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72" t="s">
        <v>906</v>
      </c>
      <c r="AU316" s="272" t="s">
        <v>85</v>
      </c>
      <c r="AV316" s="13" t="s">
        <v>85</v>
      </c>
      <c r="AW316" s="13" t="s">
        <v>33</v>
      </c>
      <c r="AX316" s="13" t="s">
        <v>76</v>
      </c>
      <c r="AY316" s="272" t="s">
        <v>183</v>
      </c>
    </row>
    <row r="317" s="14" customFormat="1">
      <c r="A317" s="14"/>
      <c r="B317" s="273"/>
      <c r="C317" s="274"/>
      <c r="D317" s="257" t="s">
        <v>906</v>
      </c>
      <c r="E317" s="275" t="s">
        <v>1</v>
      </c>
      <c r="F317" s="276" t="s">
        <v>920</v>
      </c>
      <c r="G317" s="274"/>
      <c r="H317" s="277">
        <v>73.950000000000003</v>
      </c>
      <c r="I317" s="278"/>
      <c r="J317" s="274"/>
      <c r="K317" s="274"/>
      <c r="L317" s="279"/>
      <c r="M317" s="280"/>
      <c r="N317" s="281"/>
      <c r="O317" s="281"/>
      <c r="P317" s="281"/>
      <c r="Q317" s="281"/>
      <c r="R317" s="281"/>
      <c r="S317" s="281"/>
      <c r="T317" s="28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3" t="s">
        <v>906</v>
      </c>
      <c r="AU317" s="283" t="s">
        <v>85</v>
      </c>
      <c r="AV317" s="14" t="s">
        <v>196</v>
      </c>
      <c r="AW317" s="14" t="s">
        <v>33</v>
      </c>
      <c r="AX317" s="14" t="s">
        <v>83</v>
      </c>
      <c r="AY317" s="283" t="s">
        <v>183</v>
      </c>
    </row>
    <row r="318" s="2" customFormat="1" ht="24.15" customHeight="1">
      <c r="A318" s="39"/>
      <c r="B318" s="40"/>
      <c r="C318" s="228" t="s">
        <v>340</v>
      </c>
      <c r="D318" s="228" t="s">
        <v>186</v>
      </c>
      <c r="E318" s="229" t="s">
        <v>2514</v>
      </c>
      <c r="F318" s="230" t="s">
        <v>2515</v>
      </c>
      <c r="G318" s="231" t="s">
        <v>189</v>
      </c>
      <c r="H318" s="232">
        <v>73.950000000000003</v>
      </c>
      <c r="I318" s="233"/>
      <c r="J318" s="234">
        <f>ROUND(I318*H318,2)</f>
        <v>0</v>
      </c>
      <c r="K318" s="230" t="s">
        <v>194</v>
      </c>
      <c r="L318" s="45"/>
      <c r="M318" s="235" t="s">
        <v>1</v>
      </c>
      <c r="N318" s="236" t="s">
        <v>41</v>
      </c>
      <c r="O318" s="92"/>
      <c r="P318" s="237">
        <f>O318*H318</f>
        <v>0</v>
      </c>
      <c r="Q318" s="237">
        <v>1.0000000000000001E-05</v>
      </c>
      <c r="R318" s="237">
        <f>Q318*H318</f>
        <v>0.00073950000000000014</v>
      </c>
      <c r="S318" s="237">
        <v>0</v>
      </c>
      <c r="T318" s="238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9" t="s">
        <v>196</v>
      </c>
      <c r="AT318" s="239" t="s">
        <v>186</v>
      </c>
      <c r="AU318" s="239" t="s">
        <v>85</v>
      </c>
      <c r="AY318" s="18" t="s">
        <v>183</v>
      </c>
      <c r="BE318" s="240">
        <f>IF(N318="základní",J318,0)</f>
        <v>0</v>
      </c>
      <c r="BF318" s="240">
        <f>IF(N318="snížená",J318,0)</f>
        <v>0</v>
      </c>
      <c r="BG318" s="240">
        <f>IF(N318="zákl. přenesená",J318,0)</f>
        <v>0</v>
      </c>
      <c r="BH318" s="240">
        <f>IF(N318="sníž. přenesená",J318,0)</f>
        <v>0</v>
      </c>
      <c r="BI318" s="240">
        <f>IF(N318="nulová",J318,0)</f>
        <v>0</v>
      </c>
      <c r="BJ318" s="18" t="s">
        <v>83</v>
      </c>
      <c r="BK318" s="240">
        <f>ROUND(I318*H318,2)</f>
        <v>0</v>
      </c>
      <c r="BL318" s="18" t="s">
        <v>196</v>
      </c>
      <c r="BM318" s="239" t="s">
        <v>2516</v>
      </c>
    </row>
    <row r="319" s="16" customFormat="1">
      <c r="A319" s="16"/>
      <c r="B319" s="297"/>
      <c r="C319" s="298"/>
      <c r="D319" s="257" t="s">
        <v>906</v>
      </c>
      <c r="E319" s="299" t="s">
        <v>1</v>
      </c>
      <c r="F319" s="300" t="s">
        <v>2517</v>
      </c>
      <c r="G319" s="298"/>
      <c r="H319" s="299" t="s">
        <v>1</v>
      </c>
      <c r="I319" s="301"/>
      <c r="J319" s="298"/>
      <c r="K319" s="298"/>
      <c r="L319" s="302"/>
      <c r="M319" s="303"/>
      <c r="N319" s="304"/>
      <c r="O319" s="304"/>
      <c r="P319" s="304"/>
      <c r="Q319" s="304"/>
      <c r="R319" s="304"/>
      <c r="S319" s="304"/>
      <c r="T319" s="305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306" t="s">
        <v>906</v>
      </c>
      <c r="AU319" s="306" t="s">
        <v>85</v>
      </c>
      <c r="AV319" s="16" t="s">
        <v>83</v>
      </c>
      <c r="AW319" s="16" t="s">
        <v>33</v>
      </c>
      <c r="AX319" s="16" t="s">
        <v>76</v>
      </c>
      <c r="AY319" s="306" t="s">
        <v>183</v>
      </c>
    </row>
    <row r="320" s="13" customFormat="1">
      <c r="A320" s="13"/>
      <c r="B320" s="262"/>
      <c r="C320" s="263"/>
      <c r="D320" s="257" t="s">
        <v>906</v>
      </c>
      <c r="E320" s="264" t="s">
        <v>1</v>
      </c>
      <c r="F320" s="265" t="s">
        <v>2518</v>
      </c>
      <c r="G320" s="263"/>
      <c r="H320" s="266">
        <v>0.75</v>
      </c>
      <c r="I320" s="267"/>
      <c r="J320" s="263"/>
      <c r="K320" s="263"/>
      <c r="L320" s="268"/>
      <c r="M320" s="269"/>
      <c r="N320" s="270"/>
      <c r="O320" s="270"/>
      <c r="P320" s="270"/>
      <c r="Q320" s="270"/>
      <c r="R320" s="270"/>
      <c r="S320" s="270"/>
      <c r="T320" s="27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72" t="s">
        <v>906</v>
      </c>
      <c r="AU320" s="272" t="s">
        <v>85</v>
      </c>
      <c r="AV320" s="13" t="s">
        <v>85</v>
      </c>
      <c r="AW320" s="13" t="s">
        <v>33</v>
      </c>
      <c r="AX320" s="13" t="s">
        <v>76</v>
      </c>
      <c r="AY320" s="272" t="s">
        <v>183</v>
      </c>
    </row>
    <row r="321" s="13" customFormat="1">
      <c r="A321" s="13"/>
      <c r="B321" s="262"/>
      <c r="C321" s="263"/>
      <c r="D321" s="257" t="s">
        <v>906</v>
      </c>
      <c r="E321" s="264" t="s">
        <v>1</v>
      </c>
      <c r="F321" s="265" t="s">
        <v>2519</v>
      </c>
      <c r="G321" s="263"/>
      <c r="H321" s="266">
        <v>4</v>
      </c>
      <c r="I321" s="267"/>
      <c r="J321" s="263"/>
      <c r="K321" s="263"/>
      <c r="L321" s="268"/>
      <c r="M321" s="269"/>
      <c r="N321" s="270"/>
      <c r="O321" s="270"/>
      <c r="P321" s="270"/>
      <c r="Q321" s="270"/>
      <c r="R321" s="270"/>
      <c r="S321" s="270"/>
      <c r="T321" s="27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72" t="s">
        <v>906</v>
      </c>
      <c r="AU321" s="272" t="s">
        <v>85</v>
      </c>
      <c r="AV321" s="13" t="s">
        <v>85</v>
      </c>
      <c r="AW321" s="13" t="s">
        <v>33</v>
      </c>
      <c r="AX321" s="13" t="s">
        <v>76</v>
      </c>
      <c r="AY321" s="272" t="s">
        <v>183</v>
      </c>
    </row>
    <row r="322" s="13" customFormat="1">
      <c r="A322" s="13"/>
      <c r="B322" s="262"/>
      <c r="C322" s="263"/>
      <c r="D322" s="257" t="s">
        <v>906</v>
      </c>
      <c r="E322" s="264" t="s">
        <v>1</v>
      </c>
      <c r="F322" s="265" t="s">
        <v>2520</v>
      </c>
      <c r="G322" s="263"/>
      <c r="H322" s="266">
        <v>2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72" t="s">
        <v>906</v>
      </c>
      <c r="AU322" s="272" t="s">
        <v>85</v>
      </c>
      <c r="AV322" s="13" t="s">
        <v>85</v>
      </c>
      <c r="AW322" s="13" t="s">
        <v>33</v>
      </c>
      <c r="AX322" s="13" t="s">
        <v>76</v>
      </c>
      <c r="AY322" s="272" t="s">
        <v>183</v>
      </c>
    </row>
    <row r="323" s="13" customFormat="1">
      <c r="A323" s="13"/>
      <c r="B323" s="262"/>
      <c r="C323" s="263"/>
      <c r="D323" s="257" t="s">
        <v>906</v>
      </c>
      <c r="E323" s="264" t="s">
        <v>1</v>
      </c>
      <c r="F323" s="265" t="s">
        <v>2521</v>
      </c>
      <c r="G323" s="263"/>
      <c r="H323" s="266">
        <v>4.7999999999999998</v>
      </c>
      <c r="I323" s="267"/>
      <c r="J323" s="263"/>
      <c r="K323" s="263"/>
      <c r="L323" s="268"/>
      <c r="M323" s="269"/>
      <c r="N323" s="270"/>
      <c r="O323" s="270"/>
      <c r="P323" s="270"/>
      <c r="Q323" s="270"/>
      <c r="R323" s="270"/>
      <c r="S323" s="270"/>
      <c r="T323" s="27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72" t="s">
        <v>906</v>
      </c>
      <c r="AU323" s="272" t="s">
        <v>85</v>
      </c>
      <c r="AV323" s="13" t="s">
        <v>85</v>
      </c>
      <c r="AW323" s="13" t="s">
        <v>33</v>
      </c>
      <c r="AX323" s="13" t="s">
        <v>76</v>
      </c>
      <c r="AY323" s="272" t="s">
        <v>183</v>
      </c>
    </row>
    <row r="324" s="13" customFormat="1">
      <c r="A324" s="13"/>
      <c r="B324" s="262"/>
      <c r="C324" s="263"/>
      <c r="D324" s="257" t="s">
        <v>906</v>
      </c>
      <c r="E324" s="264" t="s">
        <v>1</v>
      </c>
      <c r="F324" s="265" t="s">
        <v>2522</v>
      </c>
      <c r="G324" s="263"/>
      <c r="H324" s="266">
        <v>7.2000000000000002</v>
      </c>
      <c r="I324" s="267"/>
      <c r="J324" s="263"/>
      <c r="K324" s="263"/>
      <c r="L324" s="268"/>
      <c r="M324" s="269"/>
      <c r="N324" s="270"/>
      <c r="O324" s="270"/>
      <c r="P324" s="270"/>
      <c r="Q324" s="270"/>
      <c r="R324" s="270"/>
      <c r="S324" s="270"/>
      <c r="T324" s="27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72" t="s">
        <v>906</v>
      </c>
      <c r="AU324" s="272" t="s">
        <v>85</v>
      </c>
      <c r="AV324" s="13" t="s">
        <v>85</v>
      </c>
      <c r="AW324" s="13" t="s">
        <v>33</v>
      </c>
      <c r="AX324" s="13" t="s">
        <v>76</v>
      </c>
      <c r="AY324" s="272" t="s">
        <v>183</v>
      </c>
    </row>
    <row r="325" s="16" customFormat="1">
      <c r="A325" s="16"/>
      <c r="B325" s="297"/>
      <c r="C325" s="298"/>
      <c r="D325" s="257" t="s">
        <v>906</v>
      </c>
      <c r="E325" s="299" t="s">
        <v>1</v>
      </c>
      <c r="F325" s="300" t="s">
        <v>2523</v>
      </c>
      <c r="G325" s="298"/>
      <c r="H325" s="299" t="s">
        <v>1</v>
      </c>
      <c r="I325" s="301"/>
      <c r="J325" s="298"/>
      <c r="K325" s="298"/>
      <c r="L325" s="302"/>
      <c r="M325" s="303"/>
      <c r="N325" s="304"/>
      <c r="O325" s="304"/>
      <c r="P325" s="304"/>
      <c r="Q325" s="304"/>
      <c r="R325" s="304"/>
      <c r="S325" s="304"/>
      <c r="T325" s="305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306" t="s">
        <v>906</v>
      </c>
      <c r="AU325" s="306" t="s">
        <v>85</v>
      </c>
      <c r="AV325" s="16" t="s">
        <v>83</v>
      </c>
      <c r="AW325" s="16" t="s">
        <v>33</v>
      </c>
      <c r="AX325" s="16" t="s">
        <v>76</v>
      </c>
      <c r="AY325" s="306" t="s">
        <v>183</v>
      </c>
    </row>
    <row r="326" s="13" customFormat="1">
      <c r="A326" s="13"/>
      <c r="B326" s="262"/>
      <c r="C326" s="263"/>
      <c r="D326" s="257" t="s">
        <v>906</v>
      </c>
      <c r="E326" s="264" t="s">
        <v>1</v>
      </c>
      <c r="F326" s="265" t="s">
        <v>2524</v>
      </c>
      <c r="G326" s="263"/>
      <c r="H326" s="266">
        <v>1.7</v>
      </c>
      <c r="I326" s="267"/>
      <c r="J326" s="263"/>
      <c r="K326" s="263"/>
      <c r="L326" s="268"/>
      <c r="M326" s="269"/>
      <c r="N326" s="270"/>
      <c r="O326" s="270"/>
      <c r="P326" s="270"/>
      <c r="Q326" s="270"/>
      <c r="R326" s="270"/>
      <c r="S326" s="270"/>
      <c r="T326" s="27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72" t="s">
        <v>906</v>
      </c>
      <c r="AU326" s="272" t="s">
        <v>85</v>
      </c>
      <c r="AV326" s="13" t="s">
        <v>85</v>
      </c>
      <c r="AW326" s="13" t="s">
        <v>33</v>
      </c>
      <c r="AX326" s="13" t="s">
        <v>76</v>
      </c>
      <c r="AY326" s="272" t="s">
        <v>183</v>
      </c>
    </row>
    <row r="327" s="13" customFormat="1">
      <c r="A327" s="13"/>
      <c r="B327" s="262"/>
      <c r="C327" s="263"/>
      <c r="D327" s="257" t="s">
        <v>906</v>
      </c>
      <c r="E327" s="264" t="s">
        <v>1</v>
      </c>
      <c r="F327" s="265" t="s">
        <v>2525</v>
      </c>
      <c r="G327" s="263"/>
      <c r="H327" s="266">
        <v>7.9000000000000004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72" t="s">
        <v>906</v>
      </c>
      <c r="AU327" s="272" t="s">
        <v>85</v>
      </c>
      <c r="AV327" s="13" t="s">
        <v>85</v>
      </c>
      <c r="AW327" s="13" t="s">
        <v>33</v>
      </c>
      <c r="AX327" s="13" t="s">
        <v>76</v>
      </c>
      <c r="AY327" s="272" t="s">
        <v>183</v>
      </c>
    </row>
    <row r="328" s="13" customFormat="1">
      <c r="A328" s="13"/>
      <c r="B328" s="262"/>
      <c r="C328" s="263"/>
      <c r="D328" s="257" t="s">
        <v>906</v>
      </c>
      <c r="E328" s="264" t="s">
        <v>1</v>
      </c>
      <c r="F328" s="265" t="s">
        <v>2526</v>
      </c>
      <c r="G328" s="263"/>
      <c r="H328" s="266">
        <v>7.9000000000000004</v>
      </c>
      <c r="I328" s="267"/>
      <c r="J328" s="263"/>
      <c r="K328" s="263"/>
      <c r="L328" s="268"/>
      <c r="M328" s="269"/>
      <c r="N328" s="270"/>
      <c r="O328" s="270"/>
      <c r="P328" s="270"/>
      <c r="Q328" s="270"/>
      <c r="R328" s="270"/>
      <c r="S328" s="270"/>
      <c r="T328" s="27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72" t="s">
        <v>906</v>
      </c>
      <c r="AU328" s="272" t="s">
        <v>85</v>
      </c>
      <c r="AV328" s="13" t="s">
        <v>85</v>
      </c>
      <c r="AW328" s="13" t="s">
        <v>33</v>
      </c>
      <c r="AX328" s="13" t="s">
        <v>76</v>
      </c>
      <c r="AY328" s="272" t="s">
        <v>183</v>
      </c>
    </row>
    <row r="329" s="13" customFormat="1">
      <c r="A329" s="13"/>
      <c r="B329" s="262"/>
      <c r="C329" s="263"/>
      <c r="D329" s="257" t="s">
        <v>906</v>
      </c>
      <c r="E329" s="264" t="s">
        <v>1</v>
      </c>
      <c r="F329" s="265" t="s">
        <v>2527</v>
      </c>
      <c r="G329" s="263"/>
      <c r="H329" s="266">
        <v>5.7999999999999998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72" t="s">
        <v>906</v>
      </c>
      <c r="AU329" s="272" t="s">
        <v>85</v>
      </c>
      <c r="AV329" s="13" t="s">
        <v>85</v>
      </c>
      <c r="AW329" s="13" t="s">
        <v>33</v>
      </c>
      <c r="AX329" s="13" t="s">
        <v>76</v>
      </c>
      <c r="AY329" s="272" t="s">
        <v>183</v>
      </c>
    </row>
    <row r="330" s="13" customFormat="1">
      <c r="A330" s="13"/>
      <c r="B330" s="262"/>
      <c r="C330" s="263"/>
      <c r="D330" s="257" t="s">
        <v>906</v>
      </c>
      <c r="E330" s="264" t="s">
        <v>1</v>
      </c>
      <c r="F330" s="265" t="s">
        <v>2528</v>
      </c>
      <c r="G330" s="263"/>
      <c r="H330" s="266">
        <v>3.3999999999999999</v>
      </c>
      <c r="I330" s="267"/>
      <c r="J330" s="263"/>
      <c r="K330" s="263"/>
      <c r="L330" s="268"/>
      <c r="M330" s="269"/>
      <c r="N330" s="270"/>
      <c r="O330" s="270"/>
      <c r="P330" s="270"/>
      <c r="Q330" s="270"/>
      <c r="R330" s="270"/>
      <c r="S330" s="270"/>
      <c r="T330" s="27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72" t="s">
        <v>906</v>
      </c>
      <c r="AU330" s="272" t="s">
        <v>85</v>
      </c>
      <c r="AV330" s="13" t="s">
        <v>85</v>
      </c>
      <c r="AW330" s="13" t="s">
        <v>33</v>
      </c>
      <c r="AX330" s="13" t="s">
        <v>76</v>
      </c>
      <c r="AY330" s="272" t="s">
        <v>183</v>
      </c>
    </row>
    <row r="331" s="13" customFormat="1">
      <c r="A331" s="13"/>
      <c r="B331" s="262"/>
      <c r="C331" s="263"/>
      <c r="D331" s="257" t="s">
        <v>906</v>
      </c>
      <c r="E331" s="264" t="s">
        <v>1</v>
      </c>
      <c r="F331" s="265" t="s">
        <v>2529</v>
      </c>
      <c r="G331" s="263"/>
      <c r="H331" s="266">
        <v>3.5</v>
      </c>
      <c r="I331" s="267"/>
      <c r="J331" s="263"/>
      <c r="K331" s="263"/>
      <c r="L331" s="268"/>
      <c r="M331" s="269"/>
      <c r="N331" s="270"/>
      <c r="O331" s="270"/>
      <c r="P331" s="270"/>
      <c r="Q331" s="270"/>
      <c r="R331" s="270"/>
      <c r="S331" s="270"/>
      <c r="T331" s="27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72" t="s">
        <v>906</v>
      </c>
      <c r="AU331" s="272" t="s">
        <v>85</v>
      </c>
      <c r="AV331" s="13" t="s">
        <v>85</v>
      </c>
      <c r="AW331" s="13" t="s">
        <v>33</v>
      </c>
      <c r="AX331" s="13" t="s">
        <v>76</v>
      </c>
      <c r="AY331" s="272" t="s">
        <v>183</v>
      </c>
    </row>
    <row r="332" s="13" customFormat="1">
      <c r="A332" s="13"/>
      <c r="B332" s="262"/>
      <c r="C332" s="263"/>
      <c r="D332" s="257" t="s">
        <v>906</v>
      </c>
      <c r="E332" s="264" t="s">
        <v>1</v>
      </c>
      <c r="F332" s="265" t="s">
        <v>2530</v>
      </c>
      <c r="G332" s="263"/>
      <c r="H332" s="266">
        <v>0.90000000000000002</v>
      </c>
      <c r="I332" s="267"/>
      <c r="J332" s="263"/>
      <c r="K332" s="263"/>
      <c r="L332" s="268"/>
      <c r="M332" s="269"/>
      <c r="N332" s="270"/>
      <c r="O332" s="270"/>
      <c r="P332" s="270"/>
      <c r="Q332" s="270"/>
      <c r="R332" s="270"/>
      <c r="S332" s="270"/>
      <c r="T332" s="27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72" t="s">
        <v>906</v>
      </c>
      <c r="AU332" s="272" t="s">
        <v>85</v>
      </c>
      <c r="AV332" s="13" t="s">
        <v>85</v>
      </c>
      <c r="AW332" s="13" t="s">
        <v>33</v>
      </c>
      <c r="AX332" s="13" t="s">
        <v>76</v>
      </c>
      <c r="AY332" s="272" t="s">
        <v>183</v>
      </c>
    </row>
    <row r="333" s="16" customFormat="1">
      <c r="A333" s="16"/>
      <c r="B333" s="297"/>
      <c r="C333" s="298"/>
      <c r="D333" s="257" t="s">
        <v>906</v>
      </c>
      <c r="E333" s="299" t="s">
        <v>1</v>
      </c>
      <c r="F333" s="300" t="s">
        <v>2531</v>
      </c>
      <c r="G333" s="298"/>
      <c r="H333" s="299" t="s">
        <v>1</v>
      </c>
      <c r="I333" s="301"/>
      <c r="J333" s="298"/>
      <c r="K333" s="298"/>
      <c r="L333" s="302"/>
      <c r="M333" s="303"/>
      <c r="N333" s="304"/>
      <c r="O333" s="304"/>
      <c r="P333" s="304"/>
      <c r="Q333" s="304"/>
      <c r="R333" s="304"/>
      <c r="S333" s="304"/>
      <c r="T333" s="305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306" t="s">
        <v>906</v>
      </c>
      <c r="AU333" s="306" t="s">
        <v>85</v>
      </c>
      <c r="AV333" s="16" t="s">
        <v>83</v>
      </c>
      <c r="AW333" s="16" t="s">
        <v>33</v>
      </c>
      <c r="AX333" s="16" t="s">
        <v>76</v>
      </c>
      <c r="AY333" s="306" t="s">
        <v>183</v>
      </c>
    </row>
    <row r="334" s="13" customFormat="1">
      <c r="A334" s="13"/>
      <c r="B334" s="262"/>
      <c r="C334" s="263"/>
      <c r="D334" s="257" t="s">
        <v>906</v>
      </c>
      <c r="E334" s="264" t="s">
        <v>1</v>
      </c>
      <c r="F334" s="265" t="s">
        <v>2532</v>
      </c>
      <c r="G334" s="263"/>
      <c r="H334" s="266">
        <v>8.3000000000000007</v>
      </c>
      <c r="I334" s="267"/>
      <c r="J334" s="263"/>
      <c r="K334" s="263"/>
      <c r="L334" s="268"/>
      <c r="M334" s="269"/>
      <c r="N334" s="270"/>
      <c r="O334" s="270"/>
      <c r="P334" s="270"/>
      <c r="Q334" s="270"/>
      <c r="R334" s="270"/>
      <c r="S334" s="270"/>
      <c r="T334" s="27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72" t="s">
        <v>906</v>
      </c>
      <c r="AU334" s="272" t="s">
        <v>85</v>
      </c>
      <c r="AV334" s="13" t="s">
        <v>85</v>
      </c>
      <c r="AW334" s="13" t="s">
        <v>33</v>
      </c>
      <c r="AX334" s="13" t="s">
        <v>76</v>
      </c>
      <c r="AY334" s="272" t="s">
        <v>183</v>
      </c>
    </row>
    <row r="335" s="13" customFormat="1">
      <c r="A335" s="13"/>
      <c r="B335" s="262"/>
      <c r="C335" s="263"/>
      <c r="D335" s="257" t="s">
        <v>906</v>
      </c>
      <c r="E335" s="264" t="s">
        <v>1</v>
      </c>
      <c r="F335" s="265" t="s">
        <v>2533</v>
      </c>
      <c r="G335" s="263"/>
      <c r="H335" s="266">
        <v>7.9000000000000004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72" t="s">
        <v>906</v>
      </c>
      <c r="AU335" s="272" t="s">
        <v>85</v>
      </c>
      <c r="AV335" s="13" t="s">
        <v>85</v>
      </c>
      <c r="AW335" s="13" t="s">
        <v>33</v>
      </c>
      <c r="AX335" s="13" t="s">
        <v>76</v>
      </c>
      <c r="AY335" s="272" t="s">
        <v>183</v>
      </c>
    </row>
    <row r="336" s="13" customFormat="1">
      <c r="A336" s="13"/>
      <c r="B336" s="262"/>
      <c r="C336" s="263"/>
      <c r="D336" s="257" t="s">
        <v>906</v>
      </c>
      <c r="E336" s="264" t="s">
        <v>1</v>
      </c>
      <c r="F336" s="265" t="s">
        <v>2534</v>
      </c>
      <c r="G336" s="263"/>
      <c r="H336" s="266">
        <v>7.9000000000000004</v>
      </c>
      <c r="I336" s="267"/>
      <c r="J336" s="263"/>
      <c r="K336" s="263"/>
      <c r="L336" s="268"/>
      <c r="M336" s="269"/>
      <c r="N336" s="270"/>
      <c r="O336" s="270"/>
      <c r="P336" s="270"/>
      <c r="Q336" s="270"/>
      <c r="R336" s="270"/>
      <c r="S336" s="270"/>
      <c r="T336" s="27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72" t="s">
        <v>906</v>
      </c>
      <c r="AU336" s="272" t="s">
        <v>85</v>
      </c>
      <c r="AV336" s="13" t="s">
        <v>85</v>
      </c>
      <c r="AW336" s="13" t="s">
        <v>33</v>
      </c>
      <c r="AX336" s="13" t="s">
        <v>76</v>
      </c>
      <c r="AY336" s="272" t="s">
        <v>183</v>
      </c>
    </row>
    <row r="337" s="14" customFormat="1">
      <c r="A337" s="14"/>
      <c r="B337" s="273"/>
      <c r="C337" s="274"/>
      <c r="D337" s="257" t="s">
        <v>906</v>
      </c>
      <c r="E337" s="275" t="s">
        <v>2274</v>
      </c>
      <c r="F337" s="276" t="s">
        <v>920</v>
      </c>
      <c r="G337" s="274"/>
      <c r="H337" s="277">
        <v>73.950000000000003</v>
      </c>
      <c r="I337" s="278"/>
      <c r="J337" s="274"/>
      <c r="K337" s="274"/>
      <c r="L337" s="279"/>
      <c r="M337" s="280"/>
      <c r="N337" s="281"/>
      <c r="O337" s="281"/>
      <c r="P337" s="281"/>
      <c r="Q337" s="281"/>
      <c r="R337" s="281"/>
      <c r="S337" s="281"/>
      <c r="T337" s="28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83" t="s">
        <v>906</v>
      </c>
      <c r="AU337" s="283" t="s">
        <v>85</v>
      </c>
      <c r="AV337" s="14" t="s">
        <v>196</v>
      </c>
      <c r="AW337" s="14" t="s">
        <v>33</v>
      </c>
      <c r="AX337" s="14" t="s">
        <v>83</v>
      </c>
      <c r="AY337" s="283" t="s">
        <v>183</v>
      </c>
    </row>
    <row r="338" s="2" customFormat="1" ht="24.15" customHeight="1">
      <c r="A338" s="39"/>
      <c r="B338" s="40"/>
      <c r="C338" s="241" t="s">
        <v>269</v>
      </c>
      <c r="D338" s="241" t="s">
        <v>191</v>
      </c>
      <c r="E338" s="242" t="s">
        <v>2535</v>
      </c>
      <c r="F338" s="243" t="s">
        <v>2536</v>
      </c>
      <c r="G338" s="244" t="s">
        <v>189</v>
      </c>
      <c r="H338" s="245">
        <v>44.609000000000002</v>
      </c>
      <c r="I338" s="246"/>
      <c r="J338" s="247">
        <f>ROUND(I338*H338,2)</f>
        <v>0</v>
      </c>
      <c r="K338" s="243" t="s">
        <v>194</v>
      </c>
      <c r="L338" s="248"/>
      <c r="M338" s="249" t="s">
        <v>1</v>
      </c>
      <c r="N338" s="250" t="s">
        <v>41</v>
      </c>
      <c r="O338" s="92"/>
      <c r="P338" s="237">
        <f>O338*H338</f>
        <v>0</v>
      </c>
      <c r="Q338" s="237">
        <v>0.0028999999999999998</v>
      </c>
      <c r="R338" s="237">
        <f>Q338*H338</f>
        <v>0.12936609999999998</v>
      </c>
      <c r="S338" s="237">
        <v>0</v>
      </c>
      <c r="T338" s="238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9" t="s">
        <v>202</v>
      </c>
      <c r="AT338" s="239" t="s">
        <v>191</v>
      </c>
      <c r="AU338" s="239" t="s">
        <v>85</v>
      </c>
      <c r="AY338" s="18" t="s">
        <v>183</v>
      </c>
      <c r="BE338" s="240">
        <f>IF(N338="základní",J338,0)</f>
        <v>0</v>
      </c>
      <c r="BF338" s="240">
        <f>IF(N338="snížená",J338,0)</f>
        <v>0</v>
      </c>
      <c r="BG338" s="240">
        <f>IF(N338="zákl. přenesená",J338,0)</f>
        <v>0</v>
      </c>
      <c r="BH338" s="240">
        <f>IF(N338="sníž. přenesená",J338,0)</f>
        <v>0</v>
      </c>
      <c r="BI338" s="240">
        <f>IF(N338="nulová",J338,0)</f>
        <v>0</v>
      </c>
      <c r="BJ338" s="18" t="s">
        <v>83</v>
      </c>
      <c r="BK338" s="240">
        <f>ROUND(I338*H338,2)</f>
        <v>0</v>
      </c>
      <c r="BL338" s="18" t="s">
        <v>196</v>
      </c>
      <c r="BM338" s="239" t="s">
        <v>2537</v>
      </c>
    </row>
    <row r="339" s="13" customFormat="1">
      <c r="A339" s="13"/>
      <c r="B339" s="262"/>
      <c r="C339" s="263"/>
      <c r="D339" s="257" t="s">
        <v>906</v>
      </c>
      <c r="E339" s="263"/>
      <c r="F339" s="265" t="s">
        <v>2538</v>
      </c>
      <c r="G339" s="263"/>
      <c r="H339" s="266">
        <v>44.609000000000002</v>
      </c>
      <c r="I339" s="267"/>
      <c r="J339" s="263"/>
      <c r="K339" s="263"/>
      <c r="L339" s="268"/>
      <c r="M339" s="269"/>
      <c r="N339" s="270"/>
      <c r="O339" s="270"/>
      <c r="P339" s="270"/>
      <c r="Q339" s="270"/>
      <c r="R339" s="270"/>
      <c r="S339" s="270"/>
      <c r="T339" s="27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72" t="s">
        <v>906</v>
      </c>
      <c r="AU339" s="272" t="s">
        <v>85</v>
      </c>
      <c r="AV339" s="13" t="s">
        <v>85</v>
      </c>
      <c r="AW339" s="13" t="s">
        <v>4</v>
      </c>
      <c r="AX339" s="13" t="s">
        <v>83</v>
      </c>
      <c r="AY339" s="272" t="s">
        <v>183</v>
      </c>
    </row>
    <row r="340" s="2" customFormat="1" ht="24.15" customHeight="1">
      <c r="A340" s="39"/>
      <c r="B340" s="40"/>
      <c r="C340" s="241" t="s">
        <v>347</v>
      </c>
      <c r="D340" s="241" t="s">
        <v>191</v>
      </c>
      <c r="E340" s="242" t="s">
        <v>2539</v>
      </c>
      <c r="F340" s="243" t="s">
        <v>2540</v>
      </c>
      <c r="G340" s="244" t="s">
        <v>189</v>
      </c>
      <c r="H340" s="245">
        <v>30.449999999999999</v>
      </c>
      <c r="I340" s="246"/>
      <c r="J340" s="247">
        <f>ROUND(I340*H340,2)</f>
        <v>0</v>
      </c>
      <c r="K340" s="243" t="s">
        <v>194</v>
      </c>
      <c r="L340" s="248"/>
      <c r="M340" s="249" t="s">
        <v>1</v>
      </c>
      <c r="N340" s="250" t="s">
        <v>41</v>
      </c>
      <c r="O340" s="92"/>
      <c r="P340" s="237">
        <f>O340*H340</f>
        <v>0</v>
      </c>
      <c r="Q340" s="237">
        <v>0.0028999999999999998</v>
      </c>
      <c r="R340" s="237">
        <f>Q340*H340</f>
        <v>0.088304999999999995</v>
      </c>
      <c r="S340" s="237">
        <v>0</v>
      </c>
      <c r="T340" s="238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9" t="s">
        <v>202</v>
      </c>
      <c r="AT340" s="239" t="s">
        <v>191</v>
      </c>
      <c r="AU340" s="239" t="s">
        <v>85</v>
      </c>
      <c r="AY340" s="18" t="s">
        <v>183</v>
      </c>
      <c r="BE340" s="240">
        <f>IF(N340="základní",J340,0)</f>
        <v>0</v>
      </c>
      <c r="BF340" s="240">
        <f>IF(N340="snížená",J340,0)</f>
        <v>0</v>
      </c>
      <c r="BG340" s="240">
        <f>IF(N340="zákl. přenesená",J340,0)</f>
        <v>0</v>
      </c>
      <c r="BH340" s="240">
        <f>IF(N340="sníž. přenesená",J340,0)</f>
        <v>0</v>
      </c>
      <c r="BI340" s="240">
        <f>IF(N340="nulová",J340,0)</f>
        <v>0</v>
      </c>
      <c r="BJ340" s="18" t="s">
        <v>83</v>
      </c>
      <c r="BK340" s="240">
        <f>ROUND(I340*H340,2)</f>
        <v>0</v>
      </c>
      <c r="BL340" s="18" t="s">
        <v>196</v>
      </c>
      <c r="BM340" s="239" t="s">
        <v>2541</v>
      </c>
    </row>
    <row r="341" s="13" customFormat="1">
      <c r="A341" s="13"/>
      <c r="B341" s="262"/>
      <c r="C341" s="263"/>
      <c r="D341" s="257" t="s">
        <v>906</v>
      </c>
      <c r="E341" s="263"/>
      <c r="F341" s="265" t="s">
        <v>2542</v>
      </c>
      <c r="G341" s="263"/>
      <c r="H341" s="266">
        <v>30.449999999999999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72" t="s">
        <v>906</v>
      </c>
      <c r="AU341" s="272" t="s">
        <v>85</v>
      </c>
      <c r="AV341" s="13" t="s">
        <v>85</v>
      </c>
      <c r="AW341" s="13" t="s">
        <v>4</v>
      </c>
      <c r="AX341" s="13" t="s">
        <v>83</v>
      </c>
      <c r="AY341" s="272" t="s">
        <v>183</v>
      </c>
    </row>
    <row r="342" s="2" customFormat="1" ht="24.15" customHeight="1">
      <c r="A342" s="39"/>
      <c r="B342" s="40"/>
      <c r="C342" s="228" t="s">
        <v>273</v>
      </c>
      <c r="D342" s="228" t="s">
        <v>186</v>
      </c>
      <c r="E342" s="229" t="s">
        <v>2543</v>
      </c>
      <c r="F342" s="230" t="s">
        <v>2544</v>
      </c>
      <c r="G342" s="231" t="s">
        <v>189</v>
      </c>
      <c r="H342" s="232">
        <v>104.8</v>
      </c>
      <c r="I342" s="233"/>
      <c r="J342" s="234">
        <f>ROUND(I342*H342,2)</f>
        <v>0</v>
      </c>
      <c r="K342" s="230" t="s">
        <v>194</v>
      </c>
      <c r="L342" s="45"/>
      <c r="M342" s="235" t="s">
        <v>1</v>
      </c>
      <c r="N342" s="236" t="s">
        <v>41</v>
      </c>
      <c r="O342" s="92"/>
      <c r="P342" s="237">
        <f>O342*H342</f>
        <v>0</v>
      </c>
      <c r="Q342" s="237">
        <v>1.0000000000000001E-05</v>
      </c>
      <c r="R342" s="237">
        <f>Q342*H342</f>
        <v>0.0010480000000000001</v>
      </c>
      <c r="S342" s="237">
        <v>0</v>
      </c>
      <c r="T342" s="238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9" t="s">
        <v>196</v>
      </c>
      <c r="AT342" s="239" t="s">
        <v>186</v>
      </c>
      <c r="AU342" s="239" t="s">
        <v>85</v>
      </c>
      <c r="AY342" s="18" t="s">
        <v>183</v>
      </c>
      <c r="BE342" s="240">
        <f>IF(N342="základní",J342,0)</f>
        <v>0</v>
      </c>
      <c r="BF342" s="240">
        <f>IF(N342="snížená",J342,0)</f>
        <v>0</v>
      </c>
      <c r="BG342" s="240">
        <f>IF(N342="zákl. přenesená",J342,0)</f>
        <v>0</v>
      </c>
      <c r="BH342" s="240">
        <f>IF(N342="sníž. přenesená",J342,0)</f>
        <v>0</v>
      </c>
      <c r="BI342" s="240">
        <f>IF(N342="nulová",J342,0)</f>
        <v>0</v>
      </c>
      <c r="BJ342" s="18" t="s">
        <v>83</v>
      </c>
      <c r="BK342" s="240">
        <f>ROUND(I342*H342,2)</f>
        <v>0</v>
      </c>
      <c r="BL342" s="18" t="s">
        <v>196</v>
      </c>
      <c r="BM342" s="239" t="s">
        <v>2545</v>
      </c>
    </row>
    <row r="343" s="13" customFormat="1">
      <c r="A343" s="13"/>
      <c r="B343" s="262"/>
      <c r="C343" s="263"/>
      <c r="D343" s="257" t="s">
        <v>906</v>
      </c>
      <c r="E343" s="264" t="s">
        <v>1</v>
      </c>
      <c r="F343" s="265" t="s">
        <v>2546</v>
      </c>
      <c r="G343" s="263"/>
      <c r="H343" s="266">
        <v>13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72" t="s">
        <v>906</v>
      </c>
      <c r="AU343" s="272" t="s">
        <v>85</v>
      </c>
      <c r="AV343" s="13" t="s">
        <v>85</v>
      </c>
      <c r="AW343" s="13" t="s">
        <v>33</v>
      </c>
      <c r="AX343" s="13" t="s">
        <v>76</v>
      </c>
      <c r="AY343" s="272" t="s">
        <v>183</v>
      </c>
    </row>
    <row r="344" s="13" customFormat="1">
      <c r="A344" s="13"/>
      <c r="B344" s="262"/>
      <c r="C344" s="263"/>
      <c r="D344" s="257" t="s">
        <v>906</v>
      </c>
      <c r="E344" s="264" t="s">
        <v>1</v>
      </c>
      <c r="F344" s="265" t="s">
        <v>2547</v>
      </c>
      <c r="G344" s="263"/>
      <c r="H344" s="266">
        <v>24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72" t="s">
        <v>906</v>
      </c>
      <c r="AU344" s="272" t="s">
        <v>85</v>
      </c>
      <c r="AV344" s="13" t="s">
        <v>85</v>
      </c>
      <c r="AW344" s="13" t="s">
        <v>33</v>
      </c>
      <c r="AX344" s="13" t="s">
        <v>76</v>
      </c>
      <c r="AY344" s="272" t="s">
        <v>183</v>
      </c>
    </row>
    <row r="345" s="13" customFormat="1">
      <c r="A345" s="13"/>
      <c r="B345" s="262"/>
      <c r="C345" s="263"/>
      <c r="D345" s="257" t="s">
        <v>906</v>
      </c>
      <c r="E345" s="264" t="s">
        <v>1</v>
      </c>
      <c r="F345" s="265" t="s">
        <v>2548</v>
      </c>
      <c r="G345" s="263"/>
      <c r="H345" s="266">
        <v>15</v>
      </c>
      <c r="I345" s="267"/>
      <c r="J345" s="263"/>
      <c r="K345" s="263"/>
      <c r="L345" s="268"/>
      <c r="M345" s="269"/>
      <c r="N345" s="270"/>
      <c r="O345" s="270"/>
      <c r="P345" s="270"/>
      <c r="Q345" s="270"/>
      <c r="R345" s="270"/>
      <c r="S345" s="270"/>
      <c r="T345" s="27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72" t="s">
        <v>906</v>
      </c>
      <c r="AU345" s="272" t="s">
        <v>85</v>
      </c>
      <c r="AV345" s="13" t="s">
        <v>85</v>
      </c>
      <c r="AW345" s="13" t="s">
        <v>33</v>
      </c>
      <c r="AX345" s="13" t="s">
        <v>76</v>
      </c>
      <c r="AY345" s="272" t="s">
        <v>183</v>
      </c>
    </row>
    <row r="346" s="13" customFormat="1">
      <c r="A346" s="13"/>
      <c r="B346" s="262"/>
      <c r="C346" s="263"/>
      <c r="D346" s="257" t="s">
        <v>906</v>
      </c>
      <c r="E346" s="264" t="s">
        <v>1</v>
      </c>
      <c r="F346" s="265" t="s">
        <v>2549</v>
      </c>
      <c r="G346" s="263"/>
      <c r="H346" s="266">
        <v>13.800000000000001</v>
      </c>
      <c r="I346" s="267"/>
      <c r="J346" s="263"/>
      <c r="K346" s="263"/>
      <c r="L346" s="268"/>
      <c r="M346" s="269"/>
      <c r="N346" s="270"/>
      <c r="O346" s="270"/>
      <c r="P346" s="270"/>
      <c r="Q346" s="270"/>
      <c r="R346" s="270"/>
      <c r="S346" s="270"/>
      <c r="T346" s="27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72" t="s">
        <v>906</v>
      </c>
      <c r="AU346" s="272" t="s">
        <v>85</v>
      </c>
      <c r="AV346" s="13" t="s">
        <v>85</v>
      </c>
      <c r="AW346" s="13" t="s">
        <v>33</v>
      </c>
      <c r="AX346" s="13" t="s">
        <v>76</v>
      </c>
      <c r="AY346" s="272" t="s">
        <v>183</v>
      </c>
    </row>
    <row r="347" s="13" customFormat="1">
      <c r="A347" s="13"/>
      <c r="B347" s="262"/>
      <c r="C347" s="263"/>
      <c r="D347" s="257" t="s">
        <v>906</v>
      </c>
      <c r="E347" s="264" t="s">
        <v>1</v>
      </c>
      <c r="F347" s="265" t="s">
        <v>2550</v>
      </c>
      <c r="G347" s="263"/>
      <c r="H347" s="266">
        <v>24</v>
      </c>
      <c r="I347" s="267"/>
      <c r="J347" s="263"/>
      <c r="K347" s="263"/>
      <c r="L347" s="268"/>
      <c r="M347" s="269"/>
      <c r="N347" s="270"/>
      <c r="O347" s="270"/>
      <c r="P347" s="270"/>
      <c r="Q347" s="270"/>
      <c r="R347" s="270"/>
      <c r="S347" s="270"/>
      <c r="T347" s="27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72" t="s">
        <v>906</v>
      </c>
      <c r="AU347" s="272" t="s">
        <v>85</v>
      </c>
      <c r="AV347" s="13" t="s">
        <v>85</v>
      </c>
      <c r="AW347" s="13" t="s">
        <v>33</v>
      </c>
      <c r="AX347" s="13" t="s">
        <v>76</v>
      </c>
      <c r="AY347" s="272" t="s">
        <v>183</v>
      </c>
    </row>
    <row r="348" s="13" customFormat="1">
      <c r="A348" s="13"/>
      <c r="B348" s="262"/>
      <c r="C348" s="263"/>
      <c r="D348" s="257" t="s">
        <v>906</v>
      </c>
      <c r="E348" s="264" t="s">
        <v>1</v>
      </c>
      <c r="F348" s="265" t="s">
        <v>2551</v>
      </c>
      <c r="G348" s="263"/>
      <c r="H348" s="266">
        <v>15</v>
      </c>
      <c r="I348" s="267"/>
      <c r="J348" s="263"/>
      <c r="K348" s="263"/>
      <c r="L348" s="268"/>
      <c r="M348" s="269"/>
      <c r="N348" s="270"/>
      <c r="O348" s="270"/>
      <c r="P348" s="270"/>
      <c r="Q348" s="270"/>
      <c r="R348" s="270"/>
      <c r="S348" s="270"/>
      <c r="T348" s="27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72" t="s">
        <v>906</v>
      </c>
      <c r="AU348" s="272" t="s">
        <v>85</v>
      </c>
      <c r="AV348" s="13" t="s">
        <v>85</v>
      </c>
      <c r="AW348" s="13" t="s">
        <v>33</v>
      </c>
      <c r="AX348" s="13" t="s">
        <v>76</v>
      </c>
      <c r="AY348" s="272" t="s">
        <v>183</v>
      </c>
    </row>
    <row r="349" s="14" customFormat="1">
      <c r="A349" s="14"/>
      <c r="B349" s="273"/>
      <c r="C349" s="274"/>
      <c r="D349" s="257" t="s">
        <v>906</v>
      </c>
      <c r="E349" s="275" t="s">
        <v>2277</v>
      </c>
      <c r="F349" s="276" t="s">
        <v>920</v>
      </c>
      <c r="G349" s="274"/>
      <c r="H349" s="277">
        <v>104.8</v>
      </c>
      <c r="I349" s="278"/>
      <c r="J349" s="274"/>
      <c r="K349" s="274"/>
      <c r="L349" s="279"/>
      <c r="M349" s="280"/>
      <c r="N349" s="281"/>
      <c r="O349" s="281"/>
      <c r="P349" s="281"/>
      <c r="Q349" s="281"/>
      <c r="R349" s="281"/>
      <c r="S349" s="281"/>
      <c r="T349" s="28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83" t="s">
        <v>906</v>
      </c>
      <c r="AU349" s="283" t="s">
        <v>85</v>
      </c>
      <c r="AV349" s="14" t="s">
        <v>196</v>
      </c>
      <c r="AW349" s="14" t="s">
        <v>33</v>
      </c>
      <c r="AX349" s="14" t="s">
        <v>83</v>
      </c>
      <c r="AY349" s="283" t="s">
        <v>183</v>
      </c>
    </row>
    <row r="350" s="2" customFormat="1" ht="24.15" customHeight="1">
      <c r="A350" s="39"/>
      <c r="B350" s="40"/>
      <c r="C350" s="241" t="s">
        <v>357</v>
      </c>
      <c r="D350" s="241" t="s">
        <v>191</v>
      </c>
      <c r="E350" s="242" t="s">
        <v>2552</v>
      </c>
      <c r="F350" s="243" t="s">
        <v>2553</v>
      </c>
      <c r="G350" s="244" t="s">
        <v>189</v>
      </c>
      <c r="H350" s="245">
        <v>94.191999999999993</v>
      </c>
      <c r="I350" s="246"/>
      <c r="J350" s="247">
        <f>ROUND(I350*H350,2)</f>
        <v>0</v>
      </c>
      <c r="K350" s="243" t="s">
        <v>194</v>
      </c>
      <c r="L350" s="248"/>
      <c r="M350" s="249" t="s">
        <v>1</v>
      </c>
      <c r="N350" s="250" t="s">
        <v>41</v>
      </c>
      <c r="O350" s="92"/>
      <c r="P350" s="237">
        <f>O350*H350</f>
        <v>0</v>
      </c>
      <c r="Q350" s="237">
        <v>0.0046100000000000004</v>
      </c>
      <c r="R350" s="237">
        <f>Q350*H350</f>
        <v>0.43422512000000002</v>
      </c>
      <c r="S350" s="237">
        <v>0</v>
      </c>
      <c r="T350" s="238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9" t="s">
        <v>202</v>
      </c>
      <c r="AT350" s="239" t="s">
        <v>191</v>
      </c>
      <c r="AU350" s="239" t="s">
        <v>85</v>
      </c>
      <c r="AY350" s="18" t="s">
        <v>183</v>
      </c>
      <c r="BE350" s="240">
        <f>IF(N350="základní",J350,0)</f>
        <v>0</v>
      </c>
      <c r="BF350" s="240">
        <f>IF(N350="snížená",J350,0)</f>
        <v>0</v>
      </c>
      <c r="BG350" s="240">
        <f>IF(N350="zákl. přenesená",J350,0)</f>
        <v>0</v>
      </c>
      <c r="BH350" s="240">
        <f>IF(N350="sníž. přenesená",J350,0)</f>
        <v>0</v>
      </c>
      <c r="BI350" s="240">
        <f>IF(N350="nulová",J350,0)</f>
        <v>0</v>
      </c>
      <c r="BJ350" s="18" t="s">
        <v>83</v>
      </c>
      <c r="BK350" s="240">
        <f>ROUND(I350*H350,2)</f>
        <v>0</v>
      </c>
      <c r="BL350" s="18" t="s">
        <v>196</v>
      </c>
      <c r="BM350" s="239" t="s">
        <v>2554</v>
      </c>
    </row>
    <row r="351" s="13" customFormat="1">
      <c r="A351" s="13"/>
      <c r="B351" s="262"/>
      <c r="C351" s="263"/>
      <c r="D351" s="257" t="s">
        <v>906</v>
      </c>
      <c r="E351" s="263"/>
      <c r="F351" s="265" t="s">
        <v>2555</v>
      </c>
      <c r="G351" s="263"/>
      <c r="H351" s="266">
        <v>94.191999999999993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72" t="s">
        <v>906</v>
      </c>
      <c r="AU351" s="272" t="s">
        <v>85</v>
      </c>
      <c r="AV351" s="13" t="s">
        <v>85</v>
      </c>
      <c r="AW351" s="13" t="s">
        <v>4</v>
      </c>
      <c r="AX351" s="13" t="s">
        <v>83</v>
      </c>
      <c r="AY351" s="272" t="s">
        <v>183</v>
      </c>
    </row>
    <row r="352" s="2" customFormat="1" ht="24.15" customHeight="1">
      <c r="A352" s="39"/>
      <c r="B352" s="40"/>
      <c r="C352" s="241" t="s">
        <v>276</v>
      </c>
      <c r="D352" s="241" t="s">
        <v>191</v>
      </c>
      <c r="E352" s="242" t="s">
        <v>2556</v>
      </c>
      <c r="F352" s="243" t="s">
        <v>2557</v>
      </c>
      <c r="G352" s="244" t="s">
        <v>189</v>
      </c>
      <c r="H352" s="245">
        <v>12.18</v>
      </c>
      <c r="I352" s="246"/>
      <c r="J352" s="247">
        <f>ROUND(I352*H352,2)</f>
        <v>0</v>
      </c>
      <c r="K352" s="243" t="s">
        <v>194</v>
      </c>
      <c r="L352" s="248"/>
      <c r="M352" s="249" t="s">
        <v>1</v>
      </c>
      <c r="N352" s="250" t="s">
        <v>41</v>
      </c>
      <c r="O352" s="92"/>
      <c r="P352" s="237">
        <f>O352*H352</f>
        <v>0</v>
      </c>
      <c r="Q352" s="237">
        <v>0.0045999999999999999</v>
      </c>
      <c r="R352" s="237">
        <f>Q352*H352</f>
        <v>0.056027999999999994</v>
      </c>
      <c r="S352" s="237">
        <v>0</v>
      </c>
      <c r="T352" s="238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9" t="s">
        <v>202</v>
      </c>
      <c r="AT352" s="239" t="s">
        <v>191</v>
      </c>
      <c r="AU352" s="239" t="s">
        <v>85</v>
      </c>
      <c r="AY352" s="18" t="s">
        <v>183</v>
      </c>
      <c r="BE352" s="240">
        <f>IF(N352="základní",J352,0)</f>
        <v>0</v>
      </c>
      <c r="BF352" s="240">
        <f>IF(N352="snížená",J352,0)</f>
        <v>0</v>
      </c>
      <c r="BG352" s="240">
        <f>IF(N352="zákl. přenesená",J352,0)</f>
        <v>0</v>
      </c>
      <c r="BH352" s="240">
        <f>IF(N352="sníž. přenesená",J352,0)</f>
        <v>0</v>
      </c>
      <c r="BI352" s="240">
        <f>IF(N352="nulová",J352,0)</f>
        <v>0</v>
      </c>
      <c r="BJ352" s="18" t="s">
        <v>83</v>
      </c>
      <c r="BK352" s="240">
        <f>ROUND(I352*H352,2)</f>
        <v>0</v>
      </c>
      <c r="BL352" s="18" t="s">
        <v>196</v>
      </c>
      <c r="BM352" s="239" t="s">
        <v>2558</v>
      </c>
    </row>
    <row r="353" s="13" customFormat="1">
      <c r="A353" s="13"/>
      <c r="B353" s="262"/>
      <c r="C353" s="263"/>
      <c r="D353" s="257" t="s">
        <v>906</v>
      </c>
      <c r="E353" s="263"/>
      <c r="F353" s="265" t="s">
        <v>2559</v>
      </c>
      <c r="G353" s="263"/>
      <c r="H353" s="266">
        <v>12.18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72" t="s">
        <v>906</v>
      </c>
      <c r="AU353" s="272" t="s">
        <v>85</v>
      </c>
      <c r="AV353" s="13" t="s">
        <v>85</v>
      </c>
      <c r="AW353" s="13" t="s">
        <v>4</v>
      </c>
      <c r="AX353" s="13" t="s">
        <v>83</v>
      </c>
      <c r="AY353" s="272" t="s">
        <v>183</v>
      </c>
    </row>
    <row r="354" s="2" customFormat="1" ht="24.15" customHeight="1">
      <c r="A354" s="39"/>
      <c r="B354" s="40"/>
      <c r="C354" s="228" t="s">
        <v>364</v>
      </c>
      <c r="D354" s="228" t="s">
        <v>186</v>
      </c>
      <c r="E354" s="229" t="s">
        <v>2560</v>
      </c>
      <c r="F354" s="230" t="s">
        <v>2561</v>
      </c>
      <c r="G354" s="231" t="s">
        <v>189</v>
      </c>
      <c r="H354" s="232">
        <v>104.8</v>
      </c>
      <c r="I354" s="233"/>
      <c r="J354" s="234">
        <f>ROUND(I354*H354,2)</f>
        <v>0</v>
      </c>
      <c r="K354" s="230" t="s">
        <v>194</v>
      </c>
      <c r="L354" s="45"/>
      <c r="M354" s="235" t="s">
        <v>1</v>
      </c>
      <c r="N354" s="236" t="s">
        <v>41</v>
      </c>
      <c r="O354" s="92"/>
      <c r="P354" s="237">
        <f>O354*H354</f>
        <v>0</v>
      </c>
      <c r="Q354" s="237">
        <v>0</v>
      </c>
      <c r="R354" s="237">
        <f>Q354*H354</f>
        <v>0</v>
      </c>
      <c r="S354" s="237">
        <v>0.014999999999999999</v>
      </c>
      <c r="T354" s="238">
        <f>S354*H354</f>
        <v>1.5719999999999998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9" t="s">
        <v>196</v>
      </c>
      <c r="AT354" s="239" t="s">
        <v>186</v>
      </c>
      <c r="AU354" s="239" t="s">
        <v>85</v>
      </c>
      <c r="AY354" s="18" t="s">
        <v>183</v>
      </c>
      <c r="BE354" s="240">
        <f>IF(N354="základní",J354,0)</f>
        <v>0</v>
      </c>
      <c r="BF354" s="240">
        <f>IF(N354="snížená",J354,0)</f>
        <v>0</v>
      </c>
      <c r="BG354" s="240">
        <f>IF(N354="zákl. přenesená",J354,0)</f>
        <v>0</v>
      </c>
      <c r="BH354" s="240">
        <f>IF(N354="sníž. přenesená",J354,0)</f>
        <v>0</v>
      </c>
      <c r="BI354" s="240">
        <f>IF(N354="nulová",J354,0)</f>
        <v>0</v>
      </c>
      <c r="BJ354" s="18" t="s">
        <v>83</v>
      </c>
      <c r="BK354" s="240">
        <f>ROUND(I354*H354,2)</f>
        <v>0</v>
      </c>
      <c r="BL354" s="18" t="s">
        <v>196</v>
      </c>
      <c r="BM354" s="239" t="s">
        <v>2562</v>
      </c>
    </row>
    <row r="355" s="13" customFormat="1">
      <c r="A355" s="13"/>
      <c r="B355" s="262"/>
      <c r="C355" s="263"/>
      <c r="D355" s="257" t="s">
        <v>906</v>
      </c>
      <c r="E355" s="264" t="s">
        <v>1</v>
      </c>
      <c r="F355" s="265" t="s">
        <v>2277</v>
      </c>
      <c r="G355" s="263"/>
      <c r="H355" s="266">
        <v>104.8</v>
      </c>
      <c r="I355" s="267"/>
      <c r="J355" s="263"/>
      <c r="K355" s="263"/>
      <c r="L355" s="268"/>
      <c r="M355" s="269"/>
      <c r="N355" s="270"/>
      <c r="O355" s="270"/>
      <c r="P355" s="270"/>
      <c r="Q355" s="270"/>
      <c r="R355" s="270"/>
      <c r="S355" s="270"/>
      <c r="T355" s="27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72" t="s">
        <v>906</v>
      </c>
      <c r="AU355" s="272" t="s">
        <v>85</v>
      </c>
      <c r="AV355" s="13" t="s">
        <v>85</v>
      </c>
      <c r="AW355" s="13" t="s">
        <v>33</v>
      </c>
      <c r="AX355" s="13" t="s">
        <v>76</v>
      </c>
      <c r="AY355" s="272" t="s">
        <v>183</v>
      </c>
    </row>
    <row r="356" s="14" customFormat="1">
      <c r="A356" s="14"/>
      <c r="B356" s="273"/>
      <c r="C356" s="274"/>
      <c r="D356" s="257" t="s">
        <v>906</v>
      </c>
      <c r="E356" s="275" t="s">
        <v>1</v>
      </c>
      <c r="F356" s="276" t="s">
        <v>920</v>
      </c>
      <c r="G356" s="274"/>
      <c r="H356" s="277">
        <v>104.8</v>
      </c>
      <c r="I356" s="278"/>
      <c r="J356" s="274"/>
      <c r="K356" s="274"/>
      <c r="L356" s="279"/>
      <c r="M356" s="280"/>
      <c r="N356" s="281"/>
      <c r="O356" s="281"/>
      <c r="P356" s="281"/>
      <c r="Q356" s="281"/>
      <c r="R356" s="281"/>
      <c r="S356" s="281"/>
      <c r="T356" s="28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83" t="s">
        <v>906</v>
      </c>
      <c r="AU356" s="283" t="s">
        <v>85</v>
      </c>
      <c r="AV356" s="14" t="s">
        <v>196</v>
      </c>
      <c r="AW356" s="14" t="s">
        <v>33</v>
      </c>
      <c r="AX356" s="14" t="s">
        <v>83</v>
      </c>
      <c r="AY356" s="283" t="s">
        <v>183</v>
      </c>
    </row>
    <row r="357" s="2" customFormat="1" ht="24.15" customHeight="1">
      <c r="A357" s="39"/>
      <c r="B357" s="40"/>
      <c r="C357" s="228" t="s">
        <v>280</v>
      </c>
      <c r="D357" s="228" t="s">
        <v>186</v>
      </c>
      <c r="E357" s="229" t="s">
        <v>2563</v>
      </c>
      <c r="F357" s="230" t="s">
        <v>2564</v>
      </c>
      <c r="G357" s="231" t="s">
        <v>189</v>
      </c>
      <c r="H357" s="232">
        <v>62.5</v>
      </c>
      <c r="I357" s="233"/>
      <c r="J357" s="234">
        <f>ROUND(I357*H357,2)</f>
        <v>0</v>
      </c>
      <c r="K357" s="230" t="s">
        <v>194</v>
      </c>
      <c r="L357" s="45"/>
      <c r="M357" s="235" t="s">
        <v>1</v>
      </c>
      <c r="N357" s="236" t="s">
        <v>41</v>
      </c>
      <c r="O357" s="92"/>
      <c r="P357" s="237">
        <f>O357*H357</f>
        <v>0</v>
      </c>
      <c r="Q357" s="237">
        <v>2.0000000000000002E-05</v>
      </c>
      <c r="R357" s="237">
        <f>Q357*H357</f>
        <v>0.00125</v>
      </c>
      <c r="S357" s="237">
        <v>0</v>
      </c>
      <c r="T357" s="23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9" t="s">
        <v>196</v>
      </c>
      <c r="AT357" s="239" t="s">
        <v>186</v>
      </c>
      <c r="AU357" s="239" t="s">
        <v>85</v>
      </c>
      <c r="AY357" s="18" t="s">
        <v>183</v>
      </c>
      <c r="BE357" s="240">
        <f>IF(N357="základní",J357,0)</f>
        <v>0</v>
      </c>
      <c r="BF357" s="240">
        <f>IF(N357="snížená",J357,0)</f>
        <v>0</v>
      </c>
      <c r="BG357" s="240">
        <f>IF(N357="zákl. přenesená",J357,0)</f>
        <v>0</v>
      </c>
      <c r="BH357" s="240">
        <f>IF(N357="sníž. přenesená",J357,0)</f>
        <v>0</v>
      </c>
      <c r="BI357" s="240">
        <f>IF(N357="nulová",J357,0)</f>
        <v>0</v>
      </c>
      <c r="BJ357" s="18" t="s">
        <v>83</v>
      </c>
      <c r="BK357" s="240">
        <f>ROUND(I357*H357,2)</f>
        <v>0</v>
      </c>
      <c r="BL357" s="18" t="s">
        <v>196</v>
      </c>
      <c r="BM357" s="239" t="s">
        <v>2565</v>
      </c>
    </row>
    <row r="358" s="13" customFormat="1">
      <c r="A358" s="13"/>
      <c r="B358" s="262"/>
      <c r="C358" s="263"/>
      <c r="D358" s="257" t="s">
        <v>906</v>
      </c>
      <c r="E358" s="264" t="s">
        <v>1</v>
      </c>
      <c r="F358" s="265" t="s">
        <v>2566</v>
      </c>
      <c r="G358" s="263"/>
      <c r="H358" s="266">
        <v>31.5</v>
      </c>
      <c r="I358" s="267"/>
      <c r="J358" s="263"/>
      <c r="K358" s="263"/>
      <c r="L358" s="268"/>
      <c r="M358" s="269"/>
      <c r="N358" s="270"/>
      <c r="O358" s="270"/>
      <c r="P358" s="270"/>
      <c r="Q358" s="270"/>
      <c r="R358" s="270"/>
      <c r="S358" s="270"/>
      <c r="T358" s="27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72" t="s">
        <v>906</v>
      </c>
      <c r="AU358" s="272" t="s">
        <v>85</v>
      </c>
      <c r="AV358" s="13" t="s">
        <v>85</v>
      </c>
      <c r="AW358" s="13" t="s">
        <v>33</v>
      </c>
      <c r="AX358" s="13" t="s">
        <v>76</v>
      </c>
      <c r="AY358" s="272" t="s">
        <v>183</v>
      </c>
    </row>
    <row r="359" s="13" customFormat="1">
      <c r="A359" s="13"/>
      <c r="B359" s="262"/>
      <c r="C359" s="263"/>
      <c r="D359" s="257" t="s">
        <v>906</v>
      </c>
      <c r="E359" s="264" t="s">
        <v>1</v>
      </c>
      <c r="F359" s="265" t="s">
        <v>2567</v>
      </c>
      <c r="G359" s="263"/>
      <c r="H359" s="266">
        <v>31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72" t="s">
        <v>906</v>
      </c>
      <c r="AU359" s="272" t="s">
        <v>85</v>
      </c>
      <c r="AV359" s="13" t="s">
        <v>85</v>
      </c>
      <c r="AW359" s="13" t="s">
        <v>33</v>
      </c>
      <c r="AX359" s="13" t="s">
        <v>76</v>
      </c>
      <c r="AY359" s="272" t="s">
        <v>183</v>
      </c>
    </row>
    <row r="360" s="14" customFormat="1">
      <c r="A360" s="14"/>
      <c r="B360" s="273"/>
      <c r="C360" s="274"/>
      <c r="D360" s="257" t="s">
        <v>906</v>
      </c>
      <c r="E360" s="275" t="s">
        <v>2281</v>
      </c>
      <c r="F360" s="276" t="s">
        <v>920</v>
      </c>
      <c r="G360" s="274"/>
      <c r="H360" s="277">
        <v>62.5</v>
      </c>
      <c r="I360" s="278"/>
      <c r="J360" s="274"/>
      <c r="K360" s="274"/>
      <c r="L360" s="279"/>
      <c r="M360" s="280"/>
      <c r="N360" s="281"/>
      <c r="O360" s="281"/>
      <c r="P360" s="281"/>
      <c r="Q360" s="281"/>
      <c r="R360" s="281"/>
      <c r="S360" s="281"/>
      <c r="T360" s="28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83" t="s">
        <v>906</v>
      </c>
      <c r="AU360" s="283" t="s">
        <v>85</v>
      </c>
      <c r="AV360" s="14" t="s">
        <v>196</v>
      </c>
      <c r="AW360" s="14" t="s">
        <v>33</v>
      </c>
      <c r="AX360" s="14" t="s">
        <v>83</v>
      </c>
      <c r="AY360" s="283" t="s">
        <v>183</v>
      </c>
    </row>
    <row r="361" s="2" customFormat="1" ht="24.15" customHeight="1">
      <c r="A361" s="39"/>
      <c r="B361" s="40"/>
      <c r="C361" s="241" t="s">
        <v>371</v>
      </c>
      <c r="D361" s="241" t="s">
        <v>191</v>
      </c>
      <c r="E361" s="242" t="s">
        <v>2568</v>
      </c>
      <c r="F361" s="243" t="s">
        <v>2569</v>
      </c>
      <c r="G361" s="244" t="s">
        <v>189</v>
      </c>
      <c r="H361" s="245">
        <v>59.378</v>
      </c>
      <c r="I361" s="246"/>
      <c r="J361" s="247">
        <f>ROUND(I361*H361,2)</f>
        <v>0</v>
      </c>
      <c r="K361" s="243" t="s">
        <v>194</v>
      </c>
      <c r="L361" s="248"/>
      <c r="M361" s="249" t="s">
        <v>1</v>
      </c>
      <c r="N361" s="250" t="s">
        <v>41</v>
      </c>
      <c r="O361" s="92"/>
      <c r="P361" s="237">
        <f>O361*H361</f>
        <v>0</v>
      </c>
      <c r="Q361" s="237">
        <v>0.01142</v>
      </c>
      <c r="R361" s="237">
        <f>Q361*H361</f>
        <v>0.67809675999999997</v>
      </c>
      <c r="S361" s="237">
        <v>0</v>
      </c>
      <c r="T361" s="23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9" t="s">
        <v>202</v>
      </c>
      <c r="AT361" s="239" t="s">
        <v>191</v>
      </c>
      <c r="AU361" s="239" t="s">
        <v>85</v>
      </c>
      <c r="AY361" s="18" t="s">
        <v>183</v>
      </c>
      <c r="BE361" s="240">
        <f>IF(N361="základní",J361,0)</f>
        <v>0</v>
      </c>
      <c r="BF361" s="240">
        <f>IF(N361="snížená",J361,0)</f>
        <v>0</v>
      </c>
      <c r="BG361" s="240">
        <f>IF(N361="zákl. přenesená",J361,0)</f>
        <v>0</v>
      </c>
      <c r="BH361" s="240">
        <f>IF(N361="sníž. přenesená",J361,0)</f>
        <v>0</v>
      </c>
      <c r="BI361" s="240">
        <f>IF(N361="nulová",J361,0)</f>
        <v>0</v>
      </c>
      <c r="BJ361" s="18" t="s">
        <v>83</v>
      </c>
      <c r="BK361" s="240">
        <f>ROUND(I361*H361,2)</f>
        <v>0</v>
      </c>
      <c r="BL361" s="18" t="s">
        <v>196</v>
      </c>
      <c r="BM361" s="239" t="s">
        <v>2570</v>
      </c>
    </row>
    <row r="362" s="13" customFormat="1">
      <c r="A362" s="13"/>
      <c r="B362" s="262"/>
      <c r="C362" s="263"/>
      <c r="D362" s="257" t="s">
        <v>906</v>
      </c>
      <c r="E362" s="263"/>
      <c r="F362" s="265" t="s">
        <v>2571</v>
      </c>
      <c r="G362" s="263"/>
      <c r="H362" s="266">
        <v>59.378</v>
      </c>
      <c r="I362" s="267"/>
      <c r="J362" s="263"/>
      <c r="K362" s="263"/>
      <c r="L362" s="268"/>
      <c r="M362" s="269"/>
      <c r="N362" s="270"/>
      <c r="O362" s="270"/>
      <c r="P362" s="270"/>
      <c r="Q362" s="270"/>
      <c r="R362" s="270"/>
      <c r="S362" s="270"/>
      <c r="T362" s="27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72" t="s">
        <v>906</v>
      </c>
      <c r="AU362" s="272" t="s">
        <v>85</v>
      </c>
      <c r="AV362" s="13" t="s">
        <v>85</v>
      </c>
      <c r="AW362" s="13" t="s">
        <v>4</v>
      </c>
      <c r="AX362" s="13" t="s">
        <v>83</v>
      </c>
      <c r="AY362" s="272" t="s">
        <v>183</v>
      </c>
    </row>
    <row r="363" s="2" customFormat="1" ht="24.15" customHeight="1">
      <c r="A363" s="39"/>
      <c r="B363" s="40"/>
      <c r="C363" s="241" t="s">
        <v>283</v>
      </c>
      <c r="D363" s="241" t="s">
        <v>191</v>
      </c>
      <c r="E363" s="242" t="s">
        <v>2572</v>
      </c>
      <c r="F363" s="243" t="s">
        <v>2573</v>
      </c>
      <c r="G363" s="244" t="s">
        <v>189</v>
      </c>
      <c r="H363" s="245">
        <v>4.0599999999999996</v>
      </c>
      <c r="I363" s="246"/>
      <c r="J363" s="247">
        <f>ROUND(I363*H363,2)</f>
        <v>0</v>
      </c>
      <c r="K363" s="243" t="s">
        <v>194</v>
      </c>
      <c r="L363" s="248"/>
      <c r="M363" s="249" t="s">
        <v>1</v>
      </c>
      <c r="N363" s="250" t="s">
        <v>41</v>
      </c>
      <c r="O363" s="92"/>
      <c r="P363" s="237">
        <f>O363*H363</f>
        <v>0</v>
      </c>
      <c r="Q363" s="237">
        <v>0.011390000000000001</v>
      </c>
      <c r="R363" s="237">
        <f>Q363*H363</f>
        <v>0.046243399999999997</v>
      </c>
      <c r="S363" s="237">
        <v>0</v>
      </c>
      <c r="T363" s="23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9" t="s">
        <v>202</v>
      </c>
      <c r="AT363" s="239" t="s">
        <v>191</v>
      </c>
      <c r="AU363" s="239" t="s">
        <v>85</v>
      </c>
      <c r="AY363" s="18" t="s">
        <v>183</v>
      </c>
      <c r="BE363" s="240">
        <f>IF(N363="základní",J363,0)</f>
        <v>0</v>
      </c>
      <c r="BF363" s="240">
        <f>IF(N363="snížená",J363,0)</f>
        <v>0</v>
      </c>
      <c r="BG363" s="240">
        <f>IF(N363="zákl. přenesená",J363,0)</f>
        <v>0</v>
      </c>
      <c r="BH363" s="240">
        <f>IF(N363="sníž. přenesená",J363,0)</f>
        <v>0</v>
      </c>
      <c r="BI363" s="240">
        <f>IF(N363="nulová",J363,0)</f>
        <v>0</v>
      </c>
      <c r="BJ363" s="18" t="s">
        <v>83</v>
      </c>
      <c r="BK363" s="240">
        <f>ROUND(I363*H363,2)</f>
        <v>0</v>
      </c>
      <c r="BL363" s="18" t="s">
        <v>196</v>
      </c>
      <c r="BM363" s="239" t="s">
        <v>2574</v>
      </c>
    </row>
    <row r="364" s="13" customFormat="1">
      <c r="A364" s="13"/>
      <c r="B364" s="262"/>
      <c r="C364" s="263"/>
      <c r="D364" s="257" t="s">
        <v>906</v>
      </c>
      <c r="E364" s="263"/>
      <c r="F364" s="265" t="s">
        <v>2575</v>
      </c>
      <c r="G364" s="263"/>
      <c r="H364" s="266">
        <v>4.0599999999999996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72" t="s">
        <v>906</v>
      </c>
      <c r="AU364" s="272" t="s">
        <v>85</v>
      </c>
      <c r="AV364" s="13" t="s">
        <v>85</v>
      </c>
      <c r="AW364" s="13" t="s">
        <v>4</v>
      </c>
      <c r="AX364" s="13" t="s">
        <v>83</v>
      </c>
      <c r="AY364" s="272" t="s">
        <v>183</v>
      </c>
    </row>
    <row r="365" s="2" customFormat="1" ht="24.15" customHeight="1">
      <c r="A365" s="39"/>
      <c r="B365" s="40"/>
      <c r="C365" s="228" t="s">
        <v>378</v>
      </c>
      <c r="D365" s="228" t="s">
        <v>186</v>
      </c>
      <c r="E365" s="229" t="s">
        <v>2576</v>
      </c>
      <c r="F365" s="230" t="s">
        <v>2577</v>
      </c>
      <c r="G365" s="231" t="s">
        <v>189</v>
      </c>
      <c r="H365" s="232">
        <v>62.5</v>
      </c>
      <c r="I365" s="233"/>
      <c r="J365" s="234">
        <f>ROUND(I365*H365,2)</f>
        <v>0</v>
      </c>
      <c r="K365" s="230" t="s">
        <v>194</v>
      </c>
      <c r="L365" s="45"/>
      <c r="M365" s="235" t="s">
        <v>1</v>
      </c>
      <c r="N365" s="236" t="s">
        <v>41</v>
      </c>
      <c r="O365" s="92"/>
      <c r="P365" s="237">
        <f>O365*H365</f>
        <v>0</v>
      </c>
      <c r="Q365" s="237">
        <v>0</v>
      </c>
      <c r="R365" s="237">
        <f>Q365*H365</f>
        <v>0</v>
      </c>
      <c r="S365" s="237">
        <v>0.029999999999999999</v>
      </c>
      <c r="T365" s="238">
        <f>S365*H365</f>
        <v>1.875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9" t="s">
        <v>196</v>
      </c>
      <c r="AT365" s="239" t="s">
        <v>186</v>
      </c>
      <c r="AU365" s="239" t="s">
        <v>85</v>
      </c>
      <c r="AY365" s="18" t="s">
        <v>183</v>
      </c>
      <c r="BE365" s="240">
        <f>IF(N365="základní",J365,0)</f>
        <v>0</v>
      </c>
      <c r="BF365" s="240">
        <f>IF(N365="snížená",J365,0)</f>
        <v>0</v>
      </c>
      <c r="BG365" s="240">
        <f>IF(N365="zákl. přenesená",J365,0)</f>
        <v>0</v>
      </c>
      <c r="BH365" s="240">
        <f>IF(N365="sníž. přenesená",J365,0)</f>
        <v>0</v>
      </c>
      <c r="BI365" s="240">
        <f>IF(N365="nulová",J365,0)</f>
        <v>0</v>
      </c>
      <c r="BJ365" s="18" t="s">
        <v>83</v>
      </c>
      <c r="BK365" s="240">
        <f>ROUND(I365*H365,2)</f>
        <v>0</v>
      </c>
      <c r="BL365" s="18" t="s">
        <v>196</v>
      </c>
      <c r="BM365" s="239" t="s">
        <v>2578</v>
      </c>
    </row>
    <row r="366" s="13" customFormat="1">
      <c r="A366" s="13"/>
      <c r="B366" s="262"/>
      <c r="C366" s="263"/>
      <c r="D366" s="257" t="s">
        <v>906</v>
      </c>
      <c r="E366" s="264" t="s">
        <v>1</v>
      </c>
      <c r="F366" s="265" t="s">
        <v>2281</v>
      </c>
      <c r="G366" s="263"/>
      <c r="H366" s="266">
        <v>62.5</v>
      </c>
      <c r="I366" s="267"/>
      <c r="J366" s="263"/>
      <c r="K366" s="263"/>
      <c r="L366" s="268"/>
      <c r="M366" s="269"/>
      <c r="N366" s="270"/>
      <c r="O366" s="270"/>
      <c r="P366" s="270"/>
      <c r="Q366" s="270"/>
      <c r="R366" s="270"/>
      <c r="S366" s="270"/>
      <c r="T366" s="27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72" t="s">
        <v>906</v>
      </c>
      <c r="AU366" s="272" t="s">
        <v>85</v>
      </c>
      <c r="AV366" s="13" t="s">
        <v>85</v>
      </c>
      <c r="AW366" s="13" t="s">
        <v>33</v>
      </c>
      <c r="AX366" s="13" t="s">
        <v>76</v>
      </c>
      <c r="AY366" s="272" t="s">
        <v>183</v>
      </c>
    </row>
    <row r="367" s="14" customFormat="1">
      <c r="A367" s="14"/>
      <c r="B367" s="273"/>
      <c r="C367" s="274"/>
      <c r="D367" s="257" t="s">
        <v>906</v>
      </c>
      <c r="E367" s="275" t="s">
        <v>1</v>
      </c>
      <c r="F367" s="276" t="s">
        <v>920</v>
      </c>
      <c r="G367" s="274"/>
      <c r="H367" s="277">
        <v>62.5</v>
      </c>
      <c r="I367" s="278"/>
      <c r="J367" s="274"/>
      <c r="K367" s="274"/>
      <c r="L367" s="279"/>
      <c r="M367" s="280"/>
      <c r="N367" s="281"/>
      <c r="O367" s="281"/>
      <c r="P367" s="281"/>
      <c r="Q367" s="281"/>
      <c r="R367" s="281"/>
      <c r="S367" s="281"/>
      <c r="T367" s="28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83" t="s">
        <v>906</v>
      </c>
      <c r="AU367" s="283" t="s">
        <v>85</v>
      </c>
      <c r="AV367" s="14" t="s">
        <v>196</v>
      </c>
      <c r="AW367" s="14" t="s">
        <v>33</v>
      </c>
      <c r="AX367" s="14" t="s">
        <v>83</v>
      </c>
      <c r="AY367" s="283" t="s">
        <v>183</v>
      </c>
    </row>
    <row r="368" s="2" customFormat="1" ht="24.15" customHeight="1">
      <c r="A368" s="39"/>
      <c r="B368" s="40"/>
      <c r="C368" s="228" t="s">
        <v>287</v>
      </c>
      <c r="D368" s="228" t="s">
        <v>186</v>
      </c>
      <c r="E368" s="229" t="s">
        <v>2579</v>
      </c>
      <c r="F368" s="230" t="s">
        <v>2580</v>
      </c>
      <c r="G368" s="231" t="s">
        <v>247</v>
      </c>
      <c r="H368" s="232">
        <v>20</v>
      </c>
      <c r="I368" s="233"/>
      <c r="J368" s="234">
        <f>ROUND(I368*H368,2)</f>
        <v>0</v>
      </c>
      <c r="K368" s="230" t="s">
        <v>194</v>
      </c>
      <c r="L368" s="45"/>
      <c r="M368" s="235" t="s">
        <v>1</v>
      </c>
      <c r="N368" s="236" t="s">
        <v>41</v>
      </c>
      <c r="O368" s="92"/>
      <c r="P368" s="237">
        <f>O368*H368</f>
        <v>0</v>
      </c>
      <c r="Q368" s="237">
        <v>0</v>
      </c>
      <c r="R368" s="237">
        <f>Q368*H368</f>
        <v>0</v>
      </c>
      <c r="S368" s="237">
        <v>0</v>
      </c>
      <c r="T368" s="238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9" t="s">
        <v>196</v>
      </c>
      <c r="AT368" s="239" t="s">
        <v>186</v>
      </c>
      <c r="AU368" s="239" t="s">
        <v>85</v>
      </c>
      <c r="AY368" s="18" t="s">
        <v>183</v>
      </c>
      <c r="BE368" s="240">
        <f>IF(N368="základní",J368,0)</f>
        <v>0</v>
      </c>
      <c r="BF368" s="240">
        <f>IF(N368="snížená",J368,0)</f>
        <v>0</v>
      </c>
      <c r="BG368" s="240">
        <f>IF(N368="zákl. přenesená",J368,0)</f>
        <v>0</v>
      </c>
      <c r="BH368" s="240">
        <f>IF(N368="sníž. přenesená",J368,0)</f>
        <v>0</v>
      </c>
      <c r="BI368" s="240">
        <f>IF(N368="nulová",J368,0)</f>
        <v>0</v>
      </c>
      <c r="BJ368" s="18" t="s">
        <v>83</v>
      </c>
      <c r="BK368" s="240">
        <f>ROUND(I368*H368,2)</f>
        <v>0</v>
      </c>
      <c r="BL368" s="18" t="s">
        <v>196</v>
      </c>
      <c r="BM368" s="239" t="s">
        <v>2581</v>
      </c>
    </row>
    <row r="369" s="2" customFormat="1" ht="16.5" customHeight="1">
      <c r="A369" s="39"/>
      <c r="B369" s="40"/>
      <c r="C369" s="241" t="s">
        <v>385</v>
      </c>
      <c r="D369" s="241" t="s">
        <v>191</v>
      </c>
      <c r="E369" s="242" t="s">
        <v>2582</v>
      </c>
      <c r="F369" s="243" t="s">
        <v>2583</v>
      </c>
      <c r="G369" s="244" t="s">
        <v>247</v>
      </c>
      <c r="H369" s="245">
        <v>20</v>
      </c>
      <c r="I369" s="246"/>
      <c r="J369" s="247">
        <f>ROUND(I369*H369,2)</f>
        <v>0</v>
      </c>
      <c r="K369" s="243" t="s">
        <v>194</v>
      </c>
      <c r="L369" s="248"/>
      <c r="M369" s="249" t="s">
        <v>1</v>
      </c>
      <c r="N369" s="250" t="s">
        <v>41</v>
      </c>
      <c r="O369" s="92"/>
      <c r="P369" s="237">
        <f>O369*H369</f>
        <v>0</v>
      </c>
      <c r="Q369" s="237">
        <v>0.00080000000000000004</v>
      </c>
      <c r="R369" s="237">
        <f>Q369*H369</f>
        <v>0.016</v>
      </c>
      <c r="S369" s="237">
        <v>0</v>
      </c>
      <c r="T369" s="238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9" t="s">
        <v>202</v>
      </c>
      <c r="AT369" s="239" t="s">
        <v>191</v>
      </c>
      <c r="AU369" s="239" t="s">
        <v>85</v>
      </c>
      <c r="AY369" s="18" t="s">
        <v>183</v>
      </c>
      <c r="BE369" s="240">
        <f>IF(N369="základní",J369,0)</f>
        <v>0</v>
      </c>
      <c r="BF369" s="240">
        <f>IF(N369="snížená",J369,0)</f>
        <v>0</v>
      </c>
      <c r="BG369" s="240">
        <f>IF(N369="zákl. přenesená",J369,0)</f>
        <v>0</v>
      </c>
      <c r="BH369" s="240">
        <f>IF(N369="sníž. přenesená",J369,0)</f>
        <v>0</v>
      </c>
      <c r="BI369" s="240">
        <f>IF(N369="nulová",J369,0)</f>
        <v>0</v>
      </c>
      <c r="BJ369" s="18" t="s">
        <v>83</v>
      </c>
      <c r="BK369" s="240">
        <f>ROUND(I369*H369,2)</f>
        <v>0</v>
      </c>
      <c r="BL369" s="18" t="s">
        <v>196</v>
      </c>
      <c r="BM369" s="239" t="s">
        <v>2584</v>
      </c>
    </row>
    <row r="370" s="2" customFormat="1" ht="24.15" customHeight="1">
      <c r="A370" s="39"/>
      <c r="B370" s="40"/>
      <c r="C370" s="228" t="s">
        <v>290</v>
      </c>
      <c r="D370" s="228" t="s">
        <v>186</v>
      </c>
      <c r="E370" s="229" t="s">
        <v>2585</v>
      </c>
      <c r="F370" s="230" t="s">
        <v>2586</v>
      </c>
      <c r="G370" s="231" t="s">
        <v>247</v>
      </c>
      <c r="H370" s="232">
        <v>1</v>
      </c>
      <c r="I370" s="233"/>
      <c r="J370" s="234">
        <f>ROUND(I370*H370,2)</f>
        <v>0</v>
      </c>
      <c r="K370" s="230" t="s">
        <v>194</v>
      </c>
      <c r="L370" s="45"/>
      <c r="M370" s="235" t="s">
        <v>1</v>
      </c>
      <c r="N370" s="236" t="s">
        <v>41</v>
      </c>
      <c r="O370" s="92"/>
      <c r="P370" s="237">
        <f>O370*H370</f>
        <v>0</v>
      </c>
      <c r="Q370" s="237">
        <v>0</v>
      </c>
      <c r="R370" s="237">
        <f>Q370*H370</f>
        <v>0</v>
      </c>
      <c r="S370" s="237">
        <v>0</v>
      </c>
      <c r="T370" s="238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9" t="s">
        <v>196</v>
      </c>
      <c r="AT370" s="239" t="s">
        <v>186</v>
      </c>
      <c r="AU370" s="239" t="s">
        <v>85</v>
      </c>
      <c r="AY370" s="18" t="s">
        <v>183</v>
      </c>
      <c r="BE370" s="240">
        <f>IF(N370="základní",J370,0)</f>
        <v>0</v>
      </c>
      <c r="BF370" s="240">
        <f>IF(N370="snížená",J370,0)</f>
        <v>0</v>
      </c>
      <c r="BG370" s="240">
        <f>IF(N370="zákl. přenesená",J370,0)</f>
        <v>0</v>
      </c>
      <c r="BH370" s="240">
        <f>IF(N370="sníž. přenesená",J370,0)</f>
        <v>0</v>
      </c>
      <c r="BI370" s="240">
        <f>IF(N370="nulová",J370,0)</f>
        <v>0</v>
      </c>
      <c r="BJ370" s="18" t="s">
        <v>83</v>
      </c>
      <c r="BK370" s="240">
        <f>ROUND(I370*H370,2)</f>
        <v>0</v>
      </c>
      <c r="BL370" s="18" t="s">
        <v>196</v>
      </c>
      <c r="BM370" s="239" t="s">
        <v>2587</v>
      </c>
    </row>
    <row r="371" s="2" customFormat="1" ht="16.5" customHeight="1">
      <c r="A371" s="39"/>
      <c r="B371" s="40"/>
      <c r="C371" s="241" t="s">
        <v>392</v>
      </c>
      <c r="D371" s="241" t="s">
        <v>191</v>
      </c>
      <c r="E371" s="242" t="s">
        <v>2588</v>
      </c>
      <c r="F371" s="243" t="s">
        <v>2589</v>
      </c>
      <c r="G371" s="244" t="s">
        <v>247</v>
      </c>
      <c r="H371" s="245">
        <v>1</v>
      </c>
      <c r="I371" s="246"/>
      <c r="J371" s="247">
        <f>ROUND(I371*H371,2)</f>
        <v>0</v>
      </c>
      <c r="K371" s="243" t="s">
        <v>194</v>
      </c>
      <c r="L371" s="248"/>
      <c r="M371" s="249" t="s">
        <v>1</v>
      </c>
      <c r="N371" s="250" t="s">
        <v>41</v>
      </c>
      <c r="O371" s="92"/>
      <c r="P371" s="237">
        <f>O371*H371</f>
        <v>0</v>
      </c>
      <c r="Q371" s="237">
        <v>0.0018</v>
      </c>
      <c r="R371" s="237">
        <f>Q371*H371</f>
        <v>0.0018</v>
      </c>
      <c r="S371" s="237">
        <v>0</v>
      </c>
      <c r="T371" s="23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9" t="s">
        <v>202</v>
      </c>
      <c r="AT371" s="239" t="s">
        <v>191</v>
      </c>
      <c r="AU371" s="239" t="s">
        <v>85</v>
      </c>
      <c r="AY371" s="18" t="s">
        <v>183</v>
      </c>
      <c r="BE371" s="240">
        <f>IF(N371="základní",J371,0)</f>
        <v>0</v>
      </c>
      <c r="BF371" s="240">
        <f>IF(N371="snížená",J371,0)</f>
        <v>0</v>
      </c>
      <c r="BG371" s="240">
        <f>IF(N371="zákl. přenesená",J371,0)</f>
        <v>0</v>
      </c>
      <c r="BH371" s="240">
        <f>IF(N371="sníž. přenesená",J371,0)</f>
        <v>0</v>
      </c>
      <c r="BI371" s="240">
        <f>IF(N371="nulová",J371,0)</f>
        <v>0</v>
      </c>
      <c r="BJ371" s="18" t="s">
        <v>83</v>
      </c>
      <c r="BK371" s="240">
        <f>ROUND(I371*H371,2)</f>
        <v>0</v>
      </c>
      <c r="BL371" s="18" t="s">
        <v>196</v>
      </c>
      <c r="BM371" s="239" t="s">
        <v>2590</v>
      </c>
    </row>
    <row r="372" s="2" customFormat="1" ht="24.15" customHeight="1">
      <c r="A372" s="39"/>
      <c r="B372" s="40"/>
      <c r="C372" s="228" t="s">
        <v>294</v>
      </c>
      <c r="D372" s="228" t="s">
        <v>186</v>
      </c>
      <c r="E372" s="229" t="s">
        <v>2591</v>
      </c>
      <c r="F372" s="230" t="s">
        <v>2592</v>
      </c>
      <c r="G372" s="231" t="s">
        <v>247</v>
      </c>
      <c r="H372" s="232">
        <v>19</v>
      </c>
      <c r="I372" s="233"/>
      <c r="J372" s="234">
        <f>ROUND(I372*H372,2)</f>
        <v>0</v>
      </c>
      <c r="K372" s="230" t="s">
        <v>194</v>
      </c>
      <c r="L372" s="45"/>
      <c r="M372" s="235" t="s">
        <v>1</v>
      </c>
      <c r="N372" s="236" t="s">
        <v>41</v>
      </c>
      <c r="O372" s="92"/>
      <c r="P372" s="237">
        <f>O372*H372</f>
        <v>0</v>
      </c>
      <c r="Q372" s="237">
        <v>0</v>
      </c>
      <c r="R372" s="237">
        <f>Q372*H372</f>
        <v>0</v>
      </c>
      <c r="S372" s="237">
        <v>0</v>
      </c>
      <c r="T372" s="238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9" t="s">
        <v>196</v>
      </c>
      <c r="AT372" s="239" t="s">
        <v>186</v>
      </c>
      <c r="AU372" s="239" t="s">
        <v>85</v>
      </c>
      <c r="AY372" s="18" t="s">
        <v>183</v>
      </c>
      <c r="BE372" s="240">
        <f>IF(N372="základní",J372,0)</f>
        <v>0</v>
      </c>
      <c r="BF372" s="240">
        <f>IF(N372="snížená",J372,0)</f>
        <v>0</v>
      </c>
      <c r="BG372" s="240">
        <f>IF(N372="zákl. přenesená",J372,0)</f>
        <v>0</v>
      </c>
      <c r="BH372" s="240">
        <f>IF(N372="sníž. přenesená",J372,0)</f>
        <v>0</v>
      </c>
      <c r="BI372" s="240">
        <f>IF(N372="nulová",J372,0)</f>
        <v>0</v>
      </c>
      <c r="BJ372" s="18" t="s">
        <v>83</v>
      </c>
      <c r="BK372" s="240">
        <f>ROUND(I372*H372,2)</f>
        <v>0</v>
      </c>
      <c r="BL372" s="18" t="s">
        <v>196</v>
      </c>
      <c r="BM372" s="239" t="s">
        <v>2593</v>
      </c>
    </row>
    <row r="373" s="13" customFormat="1">
      <c r="A373" s="13"/>
      <c r="B373" s="262"/>
      <c r="C373" s="263"/>
      <c r="D373" s="257" t="s">
        <v>906</v>
      </c>
      <c r="E373" s="264" t="s">
        <v>1</v>
      </c>
      <c r="F373" s="265" t="s">
        <v>2594</v>
      </c>
      <c r="G373" s="263"/>
      <c r="H373" s="266">
        <v>6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72" t="s">
        <v>906</v>
      </c>
      <c r="AU373" s="272" t="s">
        <v>85</v>
      </c>
      <c r="AV373" s="13" t="s">
        <v>85</v>
      </c>
      <c r="AW373" s="13" t="s">
        <v>33</v>
      </c>
      <c r="AX373" s="13" t="s">
        <v>76</v>
      </c>
      <c r="AY373" s="272" t="s">
        <v>183</v>
      </c>
    </row>
    <row r="374" s="13" customFormat="1">
      <c r="A374" s="13"/>
      <c r="B374" s="262"/>
      <c r="C374" s="263"/>
      <c r="D374" s="257" t="s">
        <v>906</v>
      </c>
      <c r="E374" s="264" t="s">
        <v>1</v>
      </c>
      <c r="F374" s="265" t="s">
        <v>2595</v>
      </c>
      <c r="G374" s="263"/>
      <c r="H374" s="266">
        <v>13</v>
      </c>
      <c r="I374" s="267"/>
      <c r="J374" s="263"/>
      <c r="K374" s="263"/>
      <c r="L374" s="268"/>
      <c r="M374" s="269"/>
      <c r="N374" s="270"/>
      <c r="O374" s="270"/>
      <c r="P374" s="270"/>
      <c r="Q374" s="270"/>
      <c r="R374" s="270"/>
      <c r="S374" s="270"/>
      <c r="T374" s="27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72" t="s">
        <v>906</v>
      </c>
      <c r="AU374" s="272" t="s">
        <v>85</v>
      </c>
      <c r="AV374" s="13" t="s">
        <v>85</v>
      </c>
      <c r="AW374" s="13" t="s">
        <v>33</v>
      </c>
      <c r="AX374" s="13" t="s">
        <v>76</v>
      </c>
      <c r="AY374" s="272" t="s">
        <v>183</v>
      </c>
    </row>
    <row r="375" s="14" customFormat="1">
      <c r="A375" s="14"/>
      <c r="B375" s="273"/>
      <c r="C375" s="274"/>
      <c r="D375" s="257" t="s">
        <v>906</v>
      </c>
      <c r="E375" s="275" t="s">
        <v>1</v>
      </c>
      <c r="F375" s="276" t="s">
        <v>920</v>
      </c>
      <c r="G375" s="274"/>
      <c r="H375" s="277">
        <v>19</v>
      </c>
      <c r="I375" s="278"/>
      <c r="J375" s="274"/>
      <c r="K375" s="274"/>
      <c r="L375" s="279"/>
      <c r="M375" s="280"/>
      <c r="N375" s="281"/>
      <c r="O375" s="281"/>
      <c r="P375" s="281"/>
      <c r="Q375" s="281"/>
      <c r="R375" s="281"/>
      <c r="S375" s="281"/>
      <c r="T375" s="28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83" t="s">
        <v>906</v>
      </c>
      <c r="AU375" s="283" t="s">
        <v>85</v>
      </c>
      <c r="AV375" s="14" t="s">
        <v>196</v>
      </c>
      <c r="AW375" s="14" t="s">
        <v>33</v>
      </c>
      <c r="AX375" s="14" t="s">
        <v>83</v>
      </c>
      <c r="AY375" s="283" t="s">
        <v>183</v>
      </c>
    </row>
    <row r="376" s="2" customFormat="1" ht="16.5" customHeight="1">
      <c r="A376" s="39"/>
      <c r="B376" s="40"/>
      <c r="C376" s="241" t="s">
        <v>399</v>
      </c>
      <c r="D376" s="241" t="s">
        <v>191</v>
      </c>
      <c r="E376" s="242" t="s">
        <v>2596</v>
      </c>
      <c r="F376" s="243" t="s">
        <v>2597</v>
      </c>
      <c r="G376" s="244" t="s">
        <v>247</v>
      </c>
      <c r="H376" s="245">
        <v>13</v>
      </c>
      <c r="I376" s="246"/>
      <c r="J376" s="247">
        <f>ROUND(I376*H376,2)</f>
        <v>0</v>
      </c>
      <c r="K376" s="243" t="s">
        <v>194</v>
      </c>
      <c r="L376" s="248"/>
      <c r="M376" s="249" t="s">
        <v>1</v>
      </c>
      <c r="N376" s="250" t="s">
        <v>41</v>
      </c>
      <c r="O376" s="92"/>
      <c r="P376" s="237">
        <f>O376*H376</f>
        <v>0</v>
      </c>
      <c r="Q376" s="237">
        <v>0.00080000000000000004</v>
      </c>
      <c r="R376" s="237">
        <f>Q376*H376</f>
        <v>0.010400000000000001</v>
      </c>
      <c r="S376" s="237">
        <v>0</v>
      </c>
      <c r="T376" s="238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9" t="s">
        <v>202</v>
      </c>
      <c r="AT376" s="239" t="s">
        <v>191</v>
      </c>
      <c r="AU376" s="239" t="s">
        <v>85</v>
      </c>
      <c r="AY376" s="18" t="s">
        <v>183</v>
      </c>
      <c r="BE376" s="240">
        <f>IF(N376="základní",J376,0)</f>
        <v>0</v>
      </c>
      <c r="BF376" s="240">
        <f>IF(N376="snížená",J376,0)</f>
        <v>0</v>
      </c>
      <c r="BG376" s="240">
        <f>IF(N376="zákl. přenesená",J376,0)</f>
        <v>0</v>
      </c>
      <c r="BH376" s="240">
        <f>IF(N376="sníž. přenesená",J376,0)</f>
        <v>0</v>
      </c>
      <c r="BI376" s="240">
        <f>IF(N376="nulová",J376,0)</f>
        <v>0</v>
      </c>
      <c r="BJ376" s="18" t="s">
        <v>83</v>
      </c>
      <c r="BK376" s="240">
        <f>ROUND(I376*H376,2)</f>
        <v>0</v>
      </c>
      <c r="BL376" s="18" t="s">
        <v>196</v>
      </c>
      <c r="BM376" s="239" t="s">
        <v>2598</v>
      </c>
    </row>
    <row r="377" s="2" customFormat="1" ht="16.5" customHeight="1">
      <c r="A377" s="39"/>
      <c r="B377" s="40"/>
      <c r="C377" s="241" t="s">
        <v>297</v>
      </c>
      <c r="D377" s="241" t="s">
        <v>191</v>
      </c>
      <c r="E377" s="242" t="s">
        <v>2599</v>
      </c>
      <c r="F377" s="243" t="s">
        <v>2600</v>
      </c>
      <c r="G377" s="244" t="s">
        <v>247</v>
      </c>
      <c r="H377" s="245">
        <v>6</v>
      </c>
      <c r="I377" s="246"/>
      <c r="J377" s="247">
        <f>ROUND(I377*H377,2)</f>
        <v>0</v>
      </c>
      <c r="K377" s="243" t="s">
        <v>194</v>
      </c>
      <c r="L377" s="248"/>
      <c r="M377" s="249" t="s">
        <v>1</v>
      </c>
      <c r="N377" s="250" t="s">
        <v>41</v>
      </c>
      <c r="O377" s="92"/>
      <c r="P377" s="237">
        <f>O377*H377</f>
        <v>0</v>
      </c>
      <c r="Q377" s="237">
        <v>0.001</v>
      </c>
      <c r="R377" s="237">
        <f>Q377*H377</f>
        <v>0.0060000000000000001</v>
      </c>
      <c r="S377" s="237">
        <v>0</v>
      </c>
      <c r="T377" s="23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9" t="s">
        <v>202</v>
      </c>
      <c r="AT377" s="239" t="s">
        <v>191</v>
      </c>
      <c r="AU377" s="239" t="s">
        <v>85</v>
      </c>
      <c r="AY377" s="18" t="s">
        <v>183</v>
      </c>
      <c r="BE377" s="240">
        <f>IF(N377="základní",J377,0)</f>
        <v>0</v>
      </c>
      <c r="BF377" s="240">
        <f>IF(N377="snížená",J377,0)</f>
        <v>0</v>
      </c>
      <c r="BG377" s="240">
        <f>IF(N377="zákl. přenesená",J377,0)</f>
        <v>0</v>
      </c>
      <c r="BH377" s="240">
        <f>IF(N377="sníž. přenesená",J377,0)</f>
        <v>0</v>
      </c>
      <c r="BI377" s="240">
        <f>IF(N377="nulová",J377,0)</f>
        <v>0</v>
      </c>
      <c r="BJ377" s="18" t="s">
        <v>83</v>
      </c>
      <c r="BK377" s="240">
        <f>ROUND(I377*H377,2)</f>
        <v>0</v>
      </c>
      <c r="BL377" s="18" t="s">
        <v>196</v>
      </c>
      <c r="BM377" s="239" t="s">
        <v>2601</v>
      </c>
    </row>
    <row r="378" s="2" customFormat="1" ht="21.75" customHeight="1">
      <c r="A378" s="39"/>
      <c r="B378" s="40"/>
      <c r="C378" s="228" t="s">
        <v>406</v>
      </c>
      <c r="D378" s="228" t="s">
        <v>186</v>
      </c>
      <c r="E378" s="229" t="s">
        <v>2602</v>
      </c>
      <c r="F378" s="230" t="s">
        <v>2603</v>
      </c>
      <c r="G378" s="231" t="s">
        <v>247</v>
      </c>
      <c r="H378" s="232">
        <v>6</v>
      </c>
      <c r="I378" s="233"/>
      <c r="J378" s="234">
        <f>ROUND(I378*H378,2)</f>
        <v>0</v>
      </c>
      <c r="K378" s="230" t="s">
        <v>2604</v>
      </c>
      <c r="L378" s="45"/>
      <c r="M378" s="235" t="s">
        <v>1</v>
      </c>
      <c r="N378" s="236" t="s">
        <v>41</v>
      </c>
      <c r="O378" s="92"/>
      <c r="P378" s="237">
        <f>O378*H378</f>
        <v>0</v>
      </c>
      <c r="Q378" s="237">
        <v>0</v>
      </c>
      <c r="R378" s="237">
        <f>Q378*H378</f>
        <v>0</v>
      </c>
      <c r="S378" s="237">
        <v>0</v>
      </c>
      <c r="T378" s="238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9" t="s">
        <v>196</v>
      </c>
      <c r="AT378" s="239" t="s">
        <v>186</v>
      </c>
      <c r="AU378" s="239" t="s">
        <v>85</v>
      </c>
      <c r="AY378" s="18" t="s">
        <v>183</v>
      </c>
      <c r="BE378" s="240">
        <f>IF(N378="základní",J378,0)</f>
        <v>0</v>
      </c>
      <c r="BF378" s="240">
        <f>IF(N378="snížená",J378,0)</f>
        <v>0</v>
      </c>
      <c r="BG378" s="240">
        <f>IF(N378="zákl. přenesená",J378,0)</f>
        <v>0</v>
      </c>
      <c r="BH378" s="240">
        <f>IF(N378="sníž. přenesená",J378,0)</f>
        <v>0</v>
      </c>
      <c r="BI378" s="240">
        <f>IF(N378="nulová",J378,0)</f>
        <v>0</v>
      </c>
      <c r="BJ378" s="18" t="s">
        <v>83</v>
      </c>
      <c r="BK378" s="240">
        <f>ROUND(I378*H378,2)</f>
        <v>0</v>
      </c>
      <c r="BL378" s="18" t="s">
        <v>196</v>
      </c>
      <c r="BM378" s="239" t="s">
        <v>2605</v>
      </c>
    </row>
    <row r="379" s="13" customFormat="1">
      <c r="A379" s="13"/>
      <c r="B379" s="262"/>
      <c r="C379" s="263"/>
      <c r="D379" s="257" t="s">
        <v>906</v>
      </c>
      <c r="E379" s="264" t="s">
        <v>1</v>
      </c>
      <c r="F379" s="265" t="s">
        <v>2606</v>
      </c>
      <c r="G379" s="263"/>
      <c r="H379" s="266">
        <v>6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72" t="s">
        <v>906</v>
      </c>
      <c r="AU379" s="272" t="s">
        <v>85</v>
      </c>
      <c r="AV379" s="13" t="s">
        <v>85</v>
      </c>
      <c r="AW379" s="13" t="s">
        <v>33</v>
      </c>
      <c r="AX379" s="13" t="s">
        <v>76</v>
      </c>
      <c r="AY379" s="272" t="s">
        <v>183</v>
      </c>
    </row>
    <row r="380" s="14" customFormat="1">
      <c r="A380" s="14"/>
      <c r="B380" s="273"/>
      <c r="C380" s="274"/>
      <c r="D380" s="257" t="s">
        <v>906</v>
      </c>
      <c r="E380" s="275" t="s">
        <v>1</v>
      </c>
      <c r="F380" s="276" t="s">
        <v>920</v>
      </c>
      <c r="G380" s="274"/>
      <c r="H380" s="277">
        <v>6</v>
      </c>
      <c r="I380" s="278"/>
      <c r="J380" s="274"/>
      <c r="K380" s="274"/>
      <c r="L380" s="279"/>
      <c r="M380" s="280"/>
      <c r="N380" s="281"/>
      <c r="O380" s="281"/>
      <c r="P380" s="281"/>
      <c r="Q380" s="281"/>
      <c r="R380" s="281"/>
      <c r="S380" s="281"/>
      <c r="T380" s="28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83" t="s">
        <v>906</v>
      </c>
      <c r="AU380" s="283" t="s">
        <v>85</v>
      </c>
      <c r="AV380" s="14" t="s">
        <v>196</v>
      </c>
      <c r="AW380" s="14" t="s">
        <v>33</v>
      </c>
      <c r="AX380" s="14" t="s">
        <v>83</v>
      </c>
      <c r="AY380" s="283" t="s">
        <v>183</v>
      </c>
    </row>
    <row r="381" s="2" customFormat="1" ht="33" customHeight="1">
      <c r="A381" s="39"/>
      <c r="B381" s="40"/>
      <c r="C381" s="241" t="s">
        <v>301</v>
      </c>
      <c r="D381" s="241" t="s">
        <v>191</v>
      </c>
      <c r="E381" s="242" t="s">
        <v>2607</v>
      </c>
      <c r="F381" s="243" t="s">
        <v>2608</v>
      </c>
      <c r="G381" s="244" t="s">
        <v>247</v>
      </c>
      <c r="H381" s="245">
        <v>6</v>
      </c>
      <c r="I381" s="246"/>
      <c r="J381" s="247">
        <f>ROUND(I381*H381,2)</f>
        <v>0</v>
      </c>
      <c r="K381" s="243" t="s">
        <v>194</v>
      </c>
      <c r="L381" s="248"/>
      <c r="M381" s="249" t="s">
        <v>1</v>
      </c>
      <c r="N381" s="250" t="s">
        <v>41</v>
      </c>
      <c r="O381" s="92"/>
      <c r="P381" s="237">
        <f>O381*H381</f>
        <v>0</v>
      </c>
      <c r="Q381" s="237">
        <v>0.0071999999999999998</v>
      </c>
      <c r="R381" s="237">
        <f>Q381*H381</f>
        <v>0.043200000000000002</v>
      </c>
      <c r="S381" s="237">
        <v>0</v>
      </c>
      <c r="T381" s="238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9" t="s">
        <v>202</v>
      </c>
      <c r="AT381" s="239" t="s">
        <v>191</v>
      </c>
      <c r="AU381" s="239" t="s">
        <v>85</v>
      </c>
      <c r="AY381" s="18" t="s">
        <v>183</v>
      </c>
      <c r="BE381" s="240">
        <f>IF(N381="základní",J381,0)</f>
        <v>0</v>
      </c>
      <c r="BF381" s="240">
        <f>IF(N381="snížená",J381,0)</f>
        <v>0</v>
      </c>
      <c r="BG381" s="240">
        <f>IF(N381="zákl. přenesená",J381,0)</f>
        <v>0</v>
      </c>
      <c r="BH381" s="240">
        <f>IF(N381="sníž. přenesená",J381,0)</f>
        <v>0</v>
      </c>
      <c r="BI381" s="240">
        <f>IF(N381="nulová",J381,0)</f>
        <v>0</v>
      </c>
      <c r="BJ381" s="18" t="s">
        <v>83</v>
      </c>
      <c r="BK381" s="240">
        <f>ROUND(I381*H381,2)</f>
        <v>0</v>
      </c>
      <c r="BL381" s="18" t="s">
        <v>196</v>
      </c>
      <c r="BM381" s="239" t="s">
        <v>2609</v>
      </c>
    </row>
    <row r="382" s="2" customFormat="1" ht="33" customHeight="1">
      <c r="A382" s="39"/>
      <c r="B382" s="40"/>
      <c r="C382" s="228" t="s">
        <v>415</v>
      </c>
      <c r="D382" s="228" t="s">
        <v>186</v>
      </c>
      <c r="E382" s="229" t="s">
        <v>2610</v>
      </c>
      <c r="F382" s="230" t="s">
        <v>2611</v>
      </c>
      <c r="G382" s="231" t="s">
        <v>247</v>
      </c>
      <c r="H382" s="232">
        <v>6</v>
      </c>
      <c r="I382" s="233"/>
      <c r="J382" s="234">
        <f>ROUND(I382*H382,2)</f>
        <v>0</v>
      </c>
      <c r="K382" s="230" t="s">
        <v>1</v>
      </c>
      <c r="L382" s="45"/>
      <c r="M382" s="235" t="s">
        <v>1</v>
      </c>
      <c r="N382" s="236" t="s">
        <v>41</v>
      </c>
      <c r="O382" s="92"/>
      <c r="P382" s="237">
        <f>O382*H382</f>
        <v>0</v>
      </c>
      <c r="Q382" s="237">
        <v>0.124</v>
      </c>
      <c r="R382" s="237">
        <f>Q382*H382</f>
        <v>0.74399999999999999</v>
      </c>
      <c r="S382" s="237">
        <v>0</v>
      </c>
      <c r="T382" s="23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9" t="s">
        <v>196</v>
      </c>
      <c r="AT382" s="239" t="s">
        <v>186</v>
      </c>
      <c r="AU382" s="239" t="s">
        <v>85</v>
      </c>
      <c r="AY382" s="18" t="s">
        <v>183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8" t="s">
        <v>83</v>
      </c>
      <c r="BK382" s="240">
        <f>ROUND(I382*H382,2)</f>
        <v>0</v>
      </c>
      <c r="BL382" s="18" t="s">
        <v>196</v>
      </c>
      <c r="BM382" s="239" t="s">
        <v>2612</v>
      </c>
    </row>
    <row r="383" s="2" customFormat="1" ht="24.15" customHeight="1">
      <c r="A383" s="39"/>
      <c r="B383" s="40"/>
      <c r="C383" s="228" t="s">
        <v>304</v>
      </c>
      <c r="D383" s="228" t="s">
        <v>186</v>
      </c>
      <c r="E383" s="229" t="s">
        <v>2613</v>
      </c>
      <c r="F383" s="230" t="s">
        <v>2614</v>
      </c>
      <c r="G383" s="231" t="s">
        <v>247</v>
      </c>
      <c r="H383" s="232">
        <v>1</v>
      </c>
      <c r="I383" s="233"/>
      <c r="J383" s="234">
        <f>ROUND(I383*H383,2)</f>
        <v>0</v>
      </c>
      <c r="K383" s="230" t="s">
        <v>194</v>
      </c>
      <c r="L383" s="45"/>
      <c r="M383" s="235" t="s">
        <v>1</v>
      </c>
      <c r="N383" s="236" t="s">
        <v>41</v>
      </c>
      <c r="O383" s="92"/>
      <c r="P383" s="237">
        <f>O383*H383</f>
        <v>0</v>
      </c>
      <c r="Q383" s="237">
        <v>0</v>
      </c>
      <c r="R383" s="237">
        <f>Q383*H383</f>
        <v>0</v>
      </c>
      <c r="S383" s="237">
        <v>0</v>
      </c>
      <c r="T383" s="23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9" t="s">
        <v>196</v>
      </c>
      <c r="AT383" s="239" t="s">
        <v>186</v>
      </c>
      <c r="AU383" s="239" t="s">
        <v>85</v>
      </c>
      <c r="AY383" s="18" t="s">
        <v>183</v>
      </c>
      <c r="BE383" s="240">
        <f>IF(N383="základní",J383,0)</f>
        <v>0</v>
      </c>
      <c r="BF383" s="240">
        <f>IF(N383="snížená",J383,0)</f>
        <v>0</v>
      </c>
      <c r="BG383" s="240">
        <f>IF(N383="zákl. přenesená",J383,0)</f>
        <v>0</v>
      </c>
      <c r="BH383" s="240">
        <f>IF(N383="sníž. přenesená",J383,0)</f>
        <v>0</v>
      </c>
      <c r="BI383" s="240">
        <f>IF(N383="nulová",J383,0)</f>
        <v>0</v>
      </c>
      <c r="BJ383" s="18" t="s">
        <v>83</v>
      </c>
      <c r="BK383" s="240">
        <f>ROUND(I383*H383,2)</f>
        <v>0</v>
      </c>
      <c r="BL383" s="18" t="s">
        <v>196</v>
      </c>
      <c r="BM383" s="239" t="s">
        <v>2615</v>
      </c>
    </row>
    <row r="384" s="2" customFormat="1" ht="16.5" customHeight="1">
      <c r="A384" s="39"/>
      <c r="B384" s="40"/>
      <c r="C384" s="241" t="s">
        <v>422</v>
      </c>
      <c r="D384" s="241" t="s">
        <v>191</v>
      </c>
      <c r="E384" s="242" t="s">
        <v>2616</v>
      </c>
      <c r="F384" s="243" t="s">
        <v>2617</v>
      </c>
      <c r="G384" s="244" t="s">
        <v>247</v>
      </c>
      <c r="H384" s="245">
        <v>1</v>
      </c>
      <c r="I384" s="246"/>
      <c r="J384" s="247">
        <f>ROUND(I384*H384,2)</f>
        <v>0</v>
      </c>
      <c r="K384" s="243" t="s">
        <v>194</v>
      </c>
      <c r="L384" s="248"/>
      <c r="M384" s="249" t="s">
        <v>1</v>
      </c>
      <c r="N384" s="250" t="s">
        <v>41</v>
      </c>
      <c r="O384" s="92"/>
      <c r="P384" s="237">
        <f>O384*H384</f>
        <v>0</v>
      </c>
      <c r="Q384" s="237">
        <v>0.0011999999999999999</v>
      </c>
      <c r="R384" s="237">
        <f>Q384*H384</f>
        <v>0.0011999999999999999</v>
      </c>
      <c r="S384" s="237">
        <v>0</v>
      </c>
      <c r="T384" s="23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9" t="s">
        <v>202</v>
      </c>
      <c r="AT384" s="239" t="s">
        <v>191</v>
      </c>
      <c r="AU384" s="239" t="s">
        <v>85</v>
      </c>
      <c r="AY384" s="18" t="s">
        <v>183</v>
      </c>
      <c r="BE384" s="240">
        <f>IF(N384="základní",J384,0)</f>
        <v>0</v>
      </c>
      <c r="BF384" s="240">
        <f>IF(N384="snížená",J384,0)</f>
        <v>0</v>
      </c>
      <c r="BG384" s="240">
        <f>IF(N384="zákl. přenesená",J384,0)</f>
        <v>0</v>
      </c>
      <c r="BH384" s="240">
        <f>IF(N384="sníž. přenesená",J384,0)</f>
        <v>0</v>
      </c>
      <c r="BI384" s="240">
        <f>IF(N384="nulová",J384,0)</f>
        <v>0</v>
      </c>
      <c r="BJ384" s="18" t="s">
        <v>83</v>
      </c>
      <c r="BK384" s="240">
        <f>ROUND(I384*H384,2)</f>
        <v>0</v>
      </c>
      <c r="BL384" s="18" t="s">
        <v>196</v>
      </c>
      <c r="BM384" s="239" t="s">
        <v>2618</v>
      </c>
    </row>
    <row r="385" s="2" customFormat="1" ht="24.15" customHeight="1">
      <c r="A385" s="39"/>
      <c r="B385" s="40"/>
      <c r="C385" s="228" t="s">
        <v>308</v>
      </c>
      <c r="D385" s="228" t="s">
        <v>186</v>
      </c>
      <c r="E385" s="229" t="s">
        <v>2619</v>
      </c>
      <c r="F385" s="230" t="s">
        <v>2620</v>
      </c>
      <c r="G385" s="231" t="s">
        <v>247</v>
      </c>
      <c r="H385" s="232">
        <v>6</v>
      </c>
      <c r="I385" s="233"/>
      <c r="J385" s="234">
        <f>ROUND(I385*H385,2)</f>
        <v>0</v>
      </c>
      <c r="K385" s="230" t="s">
        <v>194</v>
      </c>
      <c r="L385" s="45"/>
      <c r="M385" s="235" t="s">
        <v>1</v>
      </c>
      <c r="N385" s="236" t="s">
        <v>41</v>
      </c>
      <c r="O385" s="92"/>
      <c r="P385" s="237">
        <f>O385*H385</f>
        <v>0</v>
      </c>
      <c r="Q385" s="237">
        <v>0</v>
      </c>
      <c r="R385" s="237">
        <f>Q385*H385</f>
        <v>0</v>
      </c>
      <c r="S385" s="237">
        <v>0</v>
      </c>
      <c r="T385" s="238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9" t="s">
        <v>196</v>
      </c>
      <c r="AT385" s="239" t="s">
        <v>186</v>
      </c>
      <c r="AU385" s="239" t="s">
        <v>85</v>
      </c>
      <c r="AY385" s="18" t="s">
        <v>183</v>
      </c>
      <c r="BE385" s="240">
        <f>IF(N385="základní",J385,0)</f>
        <v>0</v>
      </c>
      <c r="BF385" s="240">
        <f>IF(N385="snížená",J385,0)</f>
        <v>0</v>
      </c>
      <c r="BG385" s="240">
        <f>IF(N385="zákl. přenesená",J385,0)</f>
        <v>0</v>
      </c>
      <c r="BH385" s="240">
        <f>IF(N385="sníž. přenesená",J385,0)</f>
        <v>0</v>
      </c>
      <c r="BI385" s="240">
        <f>IF(N385="nulová",J385,0)</f>
        <v>0</v>
      </c>
      <c r="BJ385" s="18" t="s">
        <v>83</v>
      </c>
      <c r="BK385" s="240">
        <f>ROUND(I385*H385,2)</f>
        <v>0</v>
      </c>
      <c r="BL385" s="18" t="s">
        <v>196</v>
      </c>
      <c r="BM385" s="239" t="s">
        <v>2621</v>
      </c>
    </row>
    <row r="386" s="2" customFormat="1" ht="16.5" customHeight="1">
      <c r="A386" s="39"/>
      <c r="B386" s="40"/>
      <c r="C386" s="241" t="s">
        <v>429</v>
      </c>
      <c r="D386" s="241" t="s">
        <v>191</v>
      </c>
      <c r="E386" s="242" t="s">
        <v>2622</v>
      </c>
      <c r="F386" s="243" t="s">
        <v>2623</v>
      </c>
      <c r="G386" s="244" t="s">
        <v>247</v>
      </c>
      <c r="H386" s="245">
        <v>6</v>
      </c>
      <c r="I386" s="246"/>
      <c r="J386" s="247">
        <f>ROUND(I386*H386,2)</f>
        <v>0</v>
      </c>
      <c r="K386" s="243" t="s">
        <v>194</v>
      </c>
      <c r="L386" s="248"/>
      <c r="M386" s="249" t="s">
        <v>1</v>
      </c>
      <c r="N386" s="250" t="s">
        <v>41</v>
      </c>
      <c r="O386" s="92"/>
      <c r="P386" s="237">
        <f>O386*H386</f>
        <v>0</v>
      </c>
      <c r="Q386" s="237">
        <v>0.0020999999999999999</v>
      </c>
      <c r="R386" s="237">
        <f>Q386*H386</f>
        <v>0.0126</v>
      </c>
      <c r="S386" s="237">
        <v>0</v>
      </c>
      <c r="T386" s="23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202</v>
      </c>
      <c r="AT386" s="239" t="s">
        <v>191</v>
      </c>
      <c r="AU386" s="239" t="s">
        <v>85</v>
      </c>
      <c r="AY386" s="18" t="s">
        <v>183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196</v>
      </c>
      <c r="BM386" s="239" t="s">
        <v>2624</v>
      </c>
    </row>
    <row r="387" s="2" customFormat="1" ht="24.15" customHeight="1">
      <c r="A387" s="39"/>
      <c r="B387" s="40"/>
      <c r="C387" s="228" t="s">
        <v>311</v>
      </c>
      <c r="D387" s="228" t="s">
        <v>186</v>
      </c>
      <c r="E387" s="229" t="s">
        <v>2625</v>
      </c>
      <c r="F387" s="230" t="s">
        <v>2626</v>
      </c>
      <c r="G387" s="231" t="s">
        <v>247</v>
      </c>
      <c r="H387" s="232">
        <v>4</v>
      </c>
      <c r="I387" s="233"/>
      <c r="J387" s="234">
        <f>ROUND(I387*H387,2)</f>
        <v>0</v>
      </c>
      <c r="K387" s="230" t="s">
        <v>194</v>
      </c>
      <c r="L387" s="45"/>
      <c r="M387" s="235" t="s">
        <v>1</v>
      </c>
      <c r="N387" s="236" t="s">
        <v>41</v>
      </c>
      <c r="O387" s="92"/>
      <c r="P387" s="237">
        <f>O387*H387</f>
        <v>0</v>
      </c>
      <c r="Q387" s="237">
        <v>0</v>
      </c>
      <c r="R387" s="237">
        <f>Q387*H387</f>
        <v>0</v>
      </c>
      <c r="S387" s="237">
        <v>0</v>
      </c>
      <c r="T387" s="23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9" t="s">
        <v>196</v>
      </c>
      <c r="AT387" s="239" t="s">
        <v>186</v>
      </c>
      <c r="AU387" s="239" t="s">
        <v>85</v>
      </c>
      <c r="AY387" s="18" t="s">
        <v>183</v>
      </c>
      <c r="BE387" s="240">
        <f>IF(N387="základní",J387,0)</f>
        <v>0</v>
      </c>
      <c r="BF387" s="240">
        <f>IF(N387="snížená",J387,0)</f>
        <v>0</v>
      </c>
      <c r="BG387" s="240">
        <f>IF(N387="zákl. přenesená",J387,0)</f>
        <v>0</v>
      </c>
      <c r="BH387" s="240">
        <f>IF(N387="sníž. přenesená",J387,0)</f>
        <v>0</v>
      </c>
      <c r="BI387" s="240">
        <f>IF(N387="nulová",J387,0)</f>
        <v>0</v>
      </c>
      <c r="BJ387" s="18" t="s">
        <v>83</v>
      </c>
      <c r="BK387" s="240">
        <f>ROUND(I387*H387,2)</f>
        <v>0</v>
      </c>
      <c r="BL387" s="18" t="s">
        <v>196</v>
      </c>
      <c r="BM387" s="239" t="s">
        <v>2627</v>
      </c>
    </row>
    <row r="388" s="2" customFormat="1" ht="16.5" customHeight="1">
      <c r="A388" s="39"/>
      <c r="B388" s="40"/>
      <c r="C388" s="241" t="s">
        <v>436</v>
      </c>
      <c r="D388" s="241" t="s">
        <v>191</v>
      </c>
      <c r="E388" s="242" t="s">
        <v>2628</v>
      </c>
      <c r="F388" s="243" t="s">
        <v>2629</v>
      </c>
      <c r="G388" s="244" t="s">
        <v>247</v>
      </c>
      <c r="H388" s="245">
        <v>4</v>
      </c>
      <c r="I388" s="246"/>
      <c r="J388" s="247">
        <f>ROUND(I388*H388,2)</f>
        <v>0</v>
      </c>
      <c r="K388" s="243" t="s">
        <v>194</v>
      </c>
      <c r="L388" s="248"/>
      <c r="M388" s="249" t="s">
        <v>1</v>
      </c>
      <c r="N388" s="250" t="s">
        <v>41</v>
      </c>
      <c r="O388" s="92"/>
      <c r="P388" s="237">
        <f>O388*H388</f>
        <v>0</v>
      </c>
      <c r="Q388" s="237">
        <v>0.0088000000000000005</v>
      </c>
      <c r="R388" s="237">
        <f>Q388*H388</f>
        <v>0.035200000000000002</v>
      </c>
      <c r="S388" s="237">
        <v>0</v>
      </c>
      <c r="T388" s="238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9" t="s">
        <v>202</v>
      </c>
      <c r="AT388" s="239" t="s">
        <v>191</v>
      </c>
      <c r="AU388" s="239" t="s">
        <v>85</v>
      </c>
      <c r="AY388" s="18" t="s">
        <v>183</v>
      </c>
      <c r="BE388" s="240">
        <f>IF(N388="základní",J388,0)</f>
        <v>0</v>
      </c>
      <c r="BF388" s="240">
        <f>IF(N388="snížená",J388,0)</f>
        <v>0</v>
      </c>
      <c r="BG388" s="240">
        <f>IF(N388="zákl. přenesená",J388,0)</f>
        <v>0</v>
      </c>
      <c r="BH388" s="240">
        <f>IF(N388="sníž. přenesená",J388,0)</f>
        <v>0</v>
      </c>
      <c r="BI388" s="240">
        <f>IF(N388="nulová",J388,0)</f>
        <v>0</v>
      </c>
      <c r="BJ388" s="18" t="s">
        <v>83</v>
      </c>
      <c r="BK388" s="240">
        <f>ROUND(I388*H388,2)</f>
        <v>0</v>
      </c>
      <c r="BL388" s="18" t="s">
        <v>196</v>
      </c>
      <c r="BM388" s="239" t="s">
        <v>2630</v>
      </c>
    </row>
    <row r="389" s="2" customFormat="1" ht="24.15" customHeight="1">
      <c r="A389" s="39"/>
      <c r="B389" s="40"/>
      <c r="C389" s="228" t="s">
        <v>315</v>
      </c>
      <c r="D389" s="228" t="s">
        <v>186</v>
      </c>
      <c r="E389" s="229" t="s">
        <v>2631</v>
      </c>
      <c r="F389" s="230" t="s">
        <v>2632</v>
      </c>
      <c r="G389" s="231" t="s">
        <v>958</v>
      </c>
      <c r="H389" s="232">
        <v>4</v>
      </c>
      <c r="I389" s="233"/>
      <c r="J389" s="234">
        <f>ROUND(I389*H389,2)</f>
        <v>0</v>
      </c>
      <c r="K389" s="230" t="s">
        <v>194</v>
      </c>
      <c r="L389" s="45"/>
      <c r="M389" s="235" t="s">
        <v>1</v>
      </c>
      <c r="N389" s="236" t="s">
        <v>41</v>
      </c>
      <c r="O389" s="92"/>
      <c r="P389" s="237">
        <f>O389*H389</f>
        <v>0</v>
      </c>
      <c r="Q389" s="237">
        <v>0</v>
      </c>
      <c r="R389" s="237">
        <f>Q389*H389</f>
        <v>0</v>
      </c>
      <c r="S389" s="237">
        <v>0.32000000000000001</v>
      </c>
      <c r="T389" s="238">
        <f>S389*H389</f>
        <v>1.28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9" t="s">
        <v>196</v>
      </c>
      <c r="AT389" s="239" t="s">
        <v>186</v>
      </c>
      <c r="AU389" s="239" t="s">
        <v>85</v>
      </c>
      <c r="AY389" s="18" t="s">
        <v>183</v>
      </c>
      <c r="BE389" s="240">
        <f>IF(N389="základní",J389,0)</f>
        <v>0</v>
      </c>
      <c r="BF389" s="240">
        <f>IF(N389="snížená",J389,0)</f>
        <v>0</v>
      </c>
      <c r="BG389" s="240">
        <f>IF(N389="zákl. přenesená",J389,0)</f>
        <v>0</v>
      </c>
      <c r="BH389" s="240">
        <f>IF(N389="sníž. přenesená",J389,0)</f>
        <v>0</v>
      </c>
      <c r="BI389" s="240">
        <f>IF(N389="nulová",J389,0)</f>
        <v>0</v>
      </c>
      <c r="BJ389" s="18" t="s">
        <v>83</v>
      </c>
      <c r="BK389" s="240">
        <f>ROUND(I389*H389,2)</f>
        <v>0</v>
      </c>
      <c r="BL389" s="18" t="s">
        <v>196</v>
      </c>
      <c r="BM389" s="239" t="s">
        <v>2633</v>
      </c>
    </row>
    <row r="390" s="2" customFormat="1" ht="24.15" customHeight="1">
      <c r="A390" s="39"/>
      <c r="B390" s="40"/>
      <c r="C390" s="228" t="s">
        <v>443</v>
      </c>
      <c r="D390" s="228" t="s">
        <v>186</v>
      </c>
      <c r="E390" s="229" t="s">
        <v>2634</v>
      </c>
      <c r="F390" s="230" t="s">
        <v>2635</v>
      </c>
      <c r="G390" s="231" t="s">
        <v>2636</v>
      </c>
      <c r="H390" s="232">
        <v>15</v>
      </c>
      <c r="I390" s="233"/>
      <c r="J390" s="234">
        <f>ROUND(I390*H390,2)</f>
        <v>0</v>
      </c>
      <c r="K390" s="230" t="s">
        <v>194</v>
      </c>
      <c r="L390" s="45"/>
      <c r="M390" s="235" t="s">
        <v>1</v>
      </c>
      <c r="N390" s="236" t="s">
        <v>41</v>
      </c>
      <c r="O390" s="92"/>
      <c r="P390" s="237">
        <f>O390*H390</f>
        <v>0</v>
      </c>
      <c r="Q390" s="237">
        <v>0.00010000000000000001</v>
      </c>
      <c r="R390" s="237">
        <f>Q390*H390</f>
        <v>0.0015</v>
      </c>
      <c r="S390" s="237">
        <v>0</v>
      </c>
      <c r="T390" s="238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9" t="s">
        <v>196</v>
      </c>
      <c r="AT390" s="239" t="s">
        <v>186</v>
      </c>
      <c r="AU390" s="239" t="s">
        <v>85</v>
      </c>
      <c r="AY390" s="18" t="s">
        <v>183</v>
      </c>
      <c r="BE390" s="240">
        <f>IF(N390="základní",J390,0)</f>
        <v>0</v>
      </c>
      <c r="BF390" s="240">
        <f>IF(N390="snížená",J390,0)</f>
        <v>0</v>
      </c>
      <c r="BG390" s="240">
        <f>IF(N390="zákl. přenesená",J390,0)</f>
        <v>0</v>
      </c>
      <c r="BH390" s="240">
        <f>IF(N390="sníž. přenesená",J390,0)</f>
        <v>0</v>
      </c>
      <c r="BI390" s="240">
        <f>IF(N390="nulová",J390,0)</f>
        <v>0</v>
      </c>
      <c r="BJ390" s="18" t="s">
        <v>83</v>
      </c>
      <c r="BK390" s="240">
        <f>ROUND(I390*H390,2)</f>
        <v>0</v>
      </c>
      <c r="BL390" s="18" t="s">
        <v>196</v>
      </c>
      <c r="BM390" s="239" t="s">
        <v>2637</v>
      </c>
    </row>
    <row r="391" s="2" customFormat="1" ht="24.15" customHeight="1">
      <c r="A391" s="39"/>
      <c r="B391" s="40"/>
      <c r="C391" s="228" t="s">
        <v>318</v>
      </c>
      <c r="D391" s="228" t="s">
        <v>186</v>
      </c>
      <c r="E391" s="229" t="s">
        <v>2638</v>
      </c>
      <c r="F391" s="230" t="s">
        <v>2639</v>
      </c>
      <c r="G391" s="231" t="s">
        <v>2636</v>
      </c>
      <c r="H391" s="232">
        <v>6</v>
      </c>
      <c r="I391" s="233"/>
      <c r="J391" s="234">
        <f>ROUND(I391*H391,2)</f>
        <v>0</v>
      </c>
      <c r="K391" s="230" t="s">
        <v>194</v>
      </c>
      <c r="L391" s="45"/>
      <c r="M391" s="235" t="s">
        <v>1</v>
      </c>
      <c r="N391" s="236" t="s">
        <v>41</v>
      </c>
      <c r="O391" s="92"/>
      <c r="P391" s="237">
        <f>O391*H391</f>
        <v>0</v>
      </c>
      <c r="Q391" s="237">
        <v>0.00018000000000000001</v>
      </c>
      <c r="R391" s="237">
        <f>Q391*H391</f>
        <v>0.00108</v>
      </c>
      <c r="S391" s="237">
        <v>0</v>
      </c>
      <c r="T391" s="238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9" t="s">
        <v>196</v>
      </c>
      <c r="AT391" s="239" t="s">
        <v>186</v>
      </c>
      <c r="AU391" s="239" t="s">
        <v>85</v>
      </c>
      <c r="AY391" s="18" t="s">
        <v>183</v>
      </c>
      <c r="BE391" s="240">
        <f>IF(N391="základní",J391,0)</f>
        <v>0</v>
      </c>
      <c r="BF391" s="240">
        <f>IF(N391="snížená",J391,0)</f>
        <v>0</v>
      </c>
      <c r="BG391" s="240">
        <f>IF(N391="zákl. přenesená",J391,0)</f>
        <v>0</v>
      </c>
      <c r="BH391" s="240">
        <f>IF(N391="sníž. přenesená",J391,0)</f>
        <v>0</v>
      </c>
      <c r="BI391" s="240">
        <f>IF(N391="nulová",J391,0)</f>
        <v>0</v>
      </c>
      <c r="BJ391" s="18" t="s">
        <v>83</v>
      </c>
      <c r="BK391" s="240">
        <f>ROUND(I391*H391,2)</f>
        <v>0</v>
      </c>
      <c r="BL391" s="18" t="s">
        <v>196</v>
      </c>
      <c r="BM391" s="239" t="s">
        <v>2640</v>
      </c>
    </row>
    <row r="392" s="2" customFormat="1" ht="24.15" customHeight="1">
      <c r="A392" s="39"/>
      <c r="B392" s="40"/>
      <c r="C392" s="228" t="s">
        <v>450</v>
      </c>
      <c r="D392" s="228" t="s">
        <v>186</v>
      </c>
      <c r="E392" s="229" t="s">
        <v>2641</v>
      </c>
      <c r="F392" s="230" t="s">
        <v>2642</v>
      </c>
      <c r="G392" s="231" t="s">
        <v>2636</v>
      </c>
      <c r="H392" s="232">
        <v>2</v>
      </c>
      <c r="I392" s="233"/>
      <c r="J392" s="234">
        <f>ROUND(I392*H392,2)</f>
        <v>0</v>
      </c>
      <c r="K392" s="230" t="s">
        <v>194</v>
      </c>
      <c r="L392" s="45"/>
      <c r="M392" s="235" t="s">
        <v>1</v>
      </c>
      <c r="N392" s="236" t="s">
        <v>41</v>
      </c>
      <c r="O392" s="92"/>
      <c r="P392" s="237">
        <f>O392*H392</f>
        <v>0</v>
      </c>
      <c r="Q392" s="237">
        <v>0.00031</v>
      </c>
      <c r="R392" s="237">
        <f>Q392*H392</f>
        <v>0.00062</v>
      </c>
      <c r="S392" s="237">
        <v>0</v>
      </c>
      <c r="T392" s="238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9" t="s">
        <v>196</v>
      </c>
      <c r="AT392" s="239" t="s">
        <v>186</v>
      </c>
      <c r="AU392" s="239" t="s">
        <v>85</v>
      </c>
      <c r="AY392" s="18" t="s">
        <v>183</v>
      </c>
      <c r="BE392" s="240">
        <f>IF(N392="základní",J392,0)</f>
        <v>0</v>
      </c>
      <c r="BF392" s="240">
        <f>IF(N392="snížená",J392,0)</f>
        <v>0</v>
      </c>
      <c r="BG392" s="240">
        <f>IF(N392="zákl. přenesená",J392,0)</f>
        <v>0</v>
      </c>
      <c r="BH392" s="240">
        <f>IF(N392="sníž. přenesená",J392,0)</f>
        <v>0</v>
      </c>
      <c r="BI392" s="240">
        <f>IF(N392="nulová",J392,0)</f>
        <v>0</v>
      </c>
      <c r="BJ392" s="18" t="s">
        <v>83</v>
      </c>
      <c r="BK392" s="240">
        <f>ROUND(I392*H392,2)</f>
        <v>0</v>
      </c>
      <c r="BL392" s="18" t="s">
        <v>196</v>
      </c>
      <c r="BM392" s="239" t="s">
        <v>2643</v>
      </c>
    </row>
    <row r="393" s="2" customFormat="1" ht="24.15" customHeight="1">
      <c r="A393" s="39"/>
      <c r="B393" s="40"/>
      <c r="C393" s="228" t="s">
        <v>322</v>
      </c>
      <c r="D393" s="228" t="s">
        <v>186</v>
      </c>
      <c r="E393" s="229" t="s">
        <v>2644</v>
      </c>
      <c r="F393" s="230" t="s">
        <v>2645</v>
      </c>
      <c r="G393" s="231" t="s">
        <v>247</v>
      </c>
      <c r="H393" s="232">
        <v>4</v>
      </c>
      <c r="I393" s="233"/>
      <c r="J393" s="234">
        <f>ROUND(I393*H393,2)</f>
        <v>0</v>
      </c>
      <c r="K393" s="230" t="s">
        <v>194</v>
      </c>
      <c r="L393" s="45"/>
      <c r="M393" s="235" t="s">
        <v>1</v>
      </c>
      <c r="N393" s="236" t="s">
        <v>41</v>
      </c>
      <c r="O393" s="92"/>
      <c r="P393" s="237">
        <f>O393*H393</f>
        <v>0</v>
      </c>
      <c r="Q393" s="237">
        <v>0.10761999999999999</v>
      </c>
      <c r="R393" s="237">
        <f>Q393*H393</f>
        <v>0.43047999999999997</v>
      </c>
      <c r="S393" s="237">
        <v>0</v>
      </c>
      <c r="T393" s="238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9" t="s">
        <v>196</v>
      </c>
      <c r="AT393" s="239" t="s">
        <v>186</v>
      </c>
      <c r="AU393" s="239" t="s">
        <v>85</v>
      </c>
      <c r="AY393" s="18" t="s">
        <v>183</v>
      </c>
      <c r="BE393" s="240">
        <f>IF(N393="základní",J393,0)</f>
        <v>0</v>
      </c>
      <c r="BF393" s="240">
        <f>IF(N393="snížená",J393,0)</f>
        <v>0</v>
      </c>
      <c r="BG393" s="240">
        <f>IF(N393="zákl. přenesená",J393,0)</f>
        <v>0</v>
      </c>
      <c r="BH393" s="240">
        <f>IF(N393="sníž. přenesená",J393,0)</f>
        <v>0</v>
      </c>
      <c r="BI393" s="240">
        <f>IF(N393="nulová",J393,0)</f>
        <v>0</v>
      </c>
      <c r="BJ393" s="18" t="s">
        <v>83</v>
      </c>
      <c r="BK393" s="240">
        <f>ROUND(I393*H393,2)</f>
        <v>0</v>
      </c>
      <c r="BL393" s="18" t="s">
        <v>196</v>
      </c>
      <c r="BM393" s="239" t="s">
        <v>2646</v>
      </c>
    </row>
    <row r="394" s="13" customFormat="1">
      <c r="A394" s="13"/>
      <c r="B394" s="262"/>
      <c r="C394" s="263"/>
      <c r="D394" s="257" t="s">
        <v>906</v>
      </c>
      <c r="E394" s="264" t="s">
        <v>1</v>
      </c>
      <c r="F394" s="265" t="s">
        <v>2647</v>
      </c>
      <c r="G394" s="263"/>
      <c r="H394" s="266">
        <v>1</v>
      </c>
      <c r="I394" s="267"/>
      <c r="J394" s="263"/>
      <c r="K394" s="263"/>
      <c r="L394" s="268"/>
      <c r="M394" s="269"/>
      <c r="N394" s="270"/>
      <c r="O394" s="270"/>
      <c r="P394" s="270"/>
      <c r="Q394" s="270"/>
      <c r="R394" s="270"/>
      <c r="S394" s="270"/>
      <c r="T394" s="27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72" t="s">
        <v>906</v>
      </c>
      <c r="AU394" s="272" t="s">
        <v>85</v>
      </c>
      <c r="AV394" s="13" t="s">
        <v>85</v>
      </c>
      <c r="AW394" s="13" t="s">
        <v>33</v>
      </c>
      <c r="AX394" s="13" t="s">
        <v>76</v>
      </c>
      <c r="AY394" s="272" t="s">
        <v>183</v>
      </c>
    </row>
    <row r="395" s="13" customFormat="1">
      <c r="A395" s="13"/>
      <c r="B395" s="262"/>
      <c r="C395" s="263"/>
      <c r="D395" s="257" t="s">
        <v>906</v>
      </c>
      <c r="E395" s="264" t="s">
        <v>1</v>
      </c>
      <c r="F395" s="265" t="s">
        <v>2648</v>
      </c>
      <c r="G395" s="263"/>
      <c r="H395" s="266">
        <v>1</v>
      </c>
      <c r="I395" s="267"/>
      <c r="J395" s="263"/>
      <c r="K395" s="263"/>
      <c r="L395" s="268"/>
      <c r="M395" s="269"/>
      <c r="N395" s="270"/>
      <c r="O395" s="270"/>
      <c r="P395" s="270"/>
      <c r="Q395" s="270"/>
      <c r="R395" s="270"/>
      <c r="S395" s="270"/>
      <c r="T395" s="27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72" t="s">
        <v>906</v>
      </c>
      <c r="AU395" s="272" t="s">
        <v>85</v>
      </c>
      <c r="AV395" s="13" t="s">
        <v>85</v>
      </c>
      <c r="AW395" s="13" t="s">
        <v>33</v>
      </c>
      <c r="AX395" s="13" t="s">
        <v>76</v>
      </c>
      <c r="AY395" s="272" t="s">
        <v>183</v>
      </c>
    </row>
    <row r="396" s="13" customFormat="1">
      <c r="A396" s="13"/>
      <c r="B396" s="262"/>
      <c r="C396" s="263"/>
      <c r="D396" s="257" t="s">
        <v>906</v>
      </c>
      <c r="E396" s="264" t="s">
        <v>1</v>
      </c>
      <c r="F396" s="265" t="s">
        <v>2649</v>
      </c>
      <c r="G396" s="263"/>
      <c r="H396" s="266">
        <v>1</v>
      </c>
      <c r="I396" s="267"/>
      <c r="J396" s="263"/>
      <c r="K396" s="263"/>
      <c r="L396" s="268"/>
      <c r="M396" s="269"/>
      <c r="N396" s="270"/>
      <c r="O396" s="270"/>
      <c r="P396" s="270"/>
      <c r="Q396" s="270"/>
      <c r="R396" s="270"/>
      <c r="S396" s="270"/>
      <c r="T396" s="27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72" t="s">
        <v>906</v>
      </c>
      <c r="AU396" s="272" t="s">
        <v>85</v>
      </c>
      <c r="AV396" s="13" t="s">
        <v>85</v>
      </c>
      <c r="AW396" s="13" t="s">
        <v>33</v>
      </c>
      <c r="AX396" s="13" t="s">
        <v>76</v>
      </c>
      <c r="AY396" s="272" t="s">
        <v>183</v>
      </c>
    </row>
    <row r="397" s="13" customFormat="1">
      <c r="A397" s="13"/>
      <c r="B397" s="262"/>
      <c r="C397" s="263"/>
      <c r="D397" s="257" t="s">
        <v>906</v>
      </c>
      <c r="E397" s="264" t="s">
        <v>1</v>
      </c>
      <c r="F397" s="265" t="s">
        <v>2650</v>
      </c>
      <c r="G397" s="263"/>
      <c r="H397" s="266">
        <v>1</v>
      </c>
      <c r="I397" s="267"/>
      <c r="J397" s="263"/>
      <c r="K397" s="263"/>
      <c r="L397" s="268"/>
      <c r="M397" s="269"/>
      <c r="N397" s="270"/>
      <c r="O397" s="270"/>
      <c r="P397" s="270"/>
      <c r="Q397" s="270"/>
      <c r="R397" s="270"/>
      <c r="S397" s="270"/>
      <c r="T397" s="27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72" t="s">
        <v>906</v>
      </c>
      <c r="AU397" s="272" t="s">
        <v>85</v>
      </c>
      <c r="AV397" s="13" t="s">
        <v>85</v>
      </c>
      <c r="AW397" s="13" t="s">
        <v>33</v>
      </c>
      <c r="AX397" s="13" t="s">
        <v>76</v>
      </c>
      <c r="AY397" s="272" t="s">
        <v>183</v>
      </c>
    </row>
    <row r="398" s="14" customFormat="1">
      <c r="A398" s="14"/>
      <c r="B398" s="273"/>
      <c r="C398" s="274"/>
      <c r="D398" s="257" t="s">
        <v>906</v>
      </c>
      <c r="E398" s="275" t="s">
        <v>1</v>
      </c>
      <c r="F398" s="276" t="s">
        <v>920</v>
      </c>
      <c r="G398" s="274"/>
      <c r="H398" s="277">
        <v>4</v>
      </c>
      <c r="I398" s="278"/>
      <c r="J398" s="274"/>
      <c r="K398" s="274"/>
      <c r="L398" s="279"/>
      <c r="M398" s="280"/>
      <c r="N398" s="281"/>
      <c r="O398" s="281"/>
      <c r="P398" s="281"/>
      <c r="Q398" s="281"/>
      <c r="R398" s="281"/>
      <c r="S398" s="281"/>
      <c r="T398" s="28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83" t="s">
        <v>906</v>
      </c>
      <c r="AU398" s="283" t="s">
        <v>85</v>
      </c>
      <c r="AV398" s="14" t="s">
        <v>196</v>
      </c>
      <c r="AW398" s="14" t="s">
        <v>33</v>
      </c>
      <c r="AX398" s="14" t="s">
        <v>83</v>
      </c>
      <c r="AY398" s="283" t="s">
        <v>183</v>
      </c>
    </row>
    <row r="399" s="2" customFormat="1" ht="24.15" customHeight="1">
      <c r="A399" s="39"/>
      <c r="B399" s="40"/>
      <c r="C399" s="228" t="s">
        <v>457</v>
      </c>
      <c r="D399" s="228" t="s">
        <v>186</v>
      </c>
      <c r="E399" s="229" t="s">
        <v>2651</v>
      </c>
      <c r="F399" s="230" t="s">
        <v>2652</v>
      </c>
      <c r="G399" s="231" t="s">
        <v>247</v>
      </c>
      <c r="H399" s="232">
        <v>4</v>
      </c>
      <c r="I399" s="233"/>
      <c r="J399" s="234">
        <f>ROUND(I399*H399,2)</f>
        <v>0</v>
      </c>
      <c r="K399" s="230" t="s">
        <v>194</v>
      </c>
      <c r="L399" s="45"/>
      <c r="M399" s="235" t="s">
        <v>1</v>
      </c>
      <c r="N399" s="236" t="s">
        <v>41</v>
      </c>
      <c r="O399" s="92"/>
      <c r="P399" s="237">
        <f>O399*H399</f>
        <v>0</v>
      </c>
      <c r="Q399" s="237">
        <v>0.03637</v>
      </c>
      <c r="R399" s="237">
        <f>Q399*H399</f>
        <v>0.14548</v>
      </c>
      <c r="S399" s="237">
        <v>0</v>
      </c>
      <c r="T399" s="238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9" t="s">
        <v>196</v>
      </c>
      <c r="AT399" s="239" t="s">
        <v>186</v>
      </c>
      <c r="AU399" s="239" t="s">
        <v>85</v>
      </c>
      <c r="AY399" s="18" t="s">
        <v>183</v>
      </c>
      <c r="BE399" s="240">
        <f>IF(N399="základní",J399,0)</f>
        <v>0</v>
      </c>
      <c r="BF399" s="240">
        <f>IF(N399="snížená",J399,0)</f>
        <v>0</v>
      </c>
      <c r="BG399" s="240">
        <f>IF(N399="zákl. přenesená",J399,0)</f>
        <v>0</v>
      </c>
      <c r="BH399" s="240">
        <f>IF(N399="sníž. přenesená",J399,0)</f>
        <v>0</v>
      </c>
      <c r="BI399" s="240">
        <f>IF(N399="nulová",J399,0)</f>
        <v>0</v>
      </c>
      <c r="BJ399" s="18" t="s">
        <v>83</v>
      </c>
      <c r="BK399" s="240">
        <f>ROUND(I399*H399,2)</f>
        <v>0</v>
      </c>
      <c r="BL399" s="18" t="s">
        <v>196</v>
      </c>
      <c r="BM399" s="239" t="s">
        <v>2653</v>
      </c>
    </row>
    <row r="400" s="2" customFormat="1" ht="24.15" customHeight="1">
      <c r="A400" s="39"/>
      <c r="B400" s="40"/>
      <c r="C400" s="228" t="s">
        <v>325</v>
      </c>
      <c r="D400" s="228" t="s">
        <v>186</v>
      </c>
      <c r="E400" s="229" t="s">
        <v>2654</v>
      </c>
      <c r="F400" s="230" t="s">
        <v>2655</v>
      </c>
      <c r="G400" s="231" t="s">
        <v>247</v>
      </c>
      <c r="H400" s="232">
        <v>4</v>
      </c>
      <c r="I400" s="233"/>
      <c r="J400" s="234">
        <f>ROUND(I400*H400,2)</f>
        <v>0</v>
      </c>
      <c r="K400" s="230" t="s">
        <v>194</v>
      </c>
      <c r="L400" s="45"/>
      <c r="M400" s="235" t="s">
        <v>1</v>
      </c>
      <c r="N400" s="236" t="s">
        <v>41</v>
      </c>
      <c r="O400" s="92"/>
      <c r="P400" s="237">
        <f>O400*H400</f>
        <v>0</v>
      </c>
      <c r="Q400" s="237">
        <v>0</v>
      </c>
      <c r="R400" s="237">
        <f>Q400*H400</f>
        <v>0</v>
      </c>
      <c r="S400" s="237">
        <v>0</v>
      </c>
      <c r="T400" s="238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9" t="s">
        <v>196</v>
      </c>
      <c r="AT400" s="239" t="s">
        <v>186</v>
      </c>
      <c r="AU400" s="239" t="s">
        <v>85</v>
      </c>
      <c r="AY400" s="18" t="s">
        <v>183</v>
      </c>
      <c r="BE400" s="240">
        <f>IF(N400="základní",J400,0)</f>
        <v>0</v>
      </c>
      <c r="BF400" s="240">
        <f>IF(N400="snížená",J400,0)</f>
        <v>0</v>
      </c>
      <c r="BG400" s="240">
        <f>IF(N400="zákl. přenesená",J400,0)</f>
        <v>0</v>
      </c>
      <c r="BH400" s="240">
        <f>IF(N400="sníž. přenesená",J400,0)</f>
        <v>0</v>
      </c>
      <c r="BI400" s="240">
        <f>IF(N400="nulová",J400,0)</f>
        <v>0</v>
      </c>
      <c r="BJ400" s="18" t="s">
        <v>83</v>
      </c>
      <c r="BK400" s="240">
        <f>ROUND(I400*H400,2)</f>
        <v>0</v>
      </c>
      <c r="BL400" s="18" t="s">
        <v>196</v>
      </c>
      <c r="BM400" s="239" t="s">
        <v>2656</v>
      </c>
    </row>
    <row r="401" s="2" customFormat="1" ht="33" customHeight="1">
      <c r="A401" s="39"/>
      <c r="B401" s="40"/>
      <c r="C401" s="228" t="s">
        <v>466</v>
      </c>
      <c r="D401" s="228" t="s">
        <v>186</v>
      </c>
      <c r="E401" s="229" t="s">
        <v>2657</v>
      </c>
      <c r="F401" s="230" t="s">
        <v>2658</v>
      </c>
      <c r="G401" s="231" t="s">
        <v>247</v>
      </c>
      <c r="H401" s="232">
        <v>4</v>
      </c>
      <c r="I401" s="233"/>
      <c r="J401" s="234">
        <f>ROUND(I401*H401,2)</f>
        <v>0</v>
      </c>
      <c r="K401" s="230" t="s">
        <v>194</v>
      </c>
      <c r="L401" s="45"/>
      <c r="M401" s="235" t="s">
        <v>1</v>
      </c>
      <c r="N401" s="236" t="s">
        <v>41</v>
      </c>
      <c r="O401" s="92"/>
      <c r="P401" s="237">
        <f>O401*H401</f>
        <v>0</v>
      </c>
      <c r="Q401" s="237">
        <v>0.1313</v>
      </c>
      <c r="R401" s="237">
        <f>Q401*H401</f>
        <v>0.5252</v>
      </c>
      <c r="S401" s="237">
        <v>0</v>
      </c>
      <c r="T401" s="238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9" t="s">
        <v>196</v>
      </c>
      <c r="AT401" s="239" t="s">
        <v>186</v>
      </c>
      <c r="AU401" s="239" t="s">
        <v>85</v>
      </c>
      <c r="AY401" s="18" t="s">
        <v>183</v>
      </c>
      <c r="BE401" s="240">
        <f>IF(N401="základní",J401,0)</f>
        <v>0</v>
      </c>
      <c r="BF401" s="240">
        <f>IF(N401="snížená",J401,0)</f>
        <v>0</v>
      </c>
      <c r="BG401" s="240">
        <f>IF(N401="zákl. přenesená",J401,0)</f>
        <v>0</v>
      </c>
      <c r="BH401" s="240">
        <f>IF(N401="sníž. přenesená",J401,0)</f>
        <v>0</v>
      </c>
      <c r="BI401" s="240">
        <f>IF(N401="nulová",J401,0)</f>
        <v>0</v>
      </c>
      <c r="BJ401" s="18" t="s">
        <v>83</v>
      </c>
      <c r="BK401" s="240">
        <f>ROUND(I401*H401,2)</f>
        <v>0</v>
      </c>
      <c r="BL401" s="18" t="s">
        <v>196</v>
      </c>
      <c r="BM401" s="239" t="s">
        <v>2659</v>
      </c>
    </row>
    <row r="402" s="2" customFormat="1" ht="24.15" customHeight="1">
      <c r="A402" s="39"/>
      <c r="B402" s="40"/>
      <c r="C402" s="228" t="s">
        <v>329</v>
      </c>
      <c r="D402" s="228" t="s">
        <v>186</v>
      </c>
      <c r="E402" s="229" t="s">
        <v>2660</v>
      </c>
      <c r="F402" s="230" t="s">
        <v>2661</v>
      </c>
      <c r="G402" s="231" t="s">
        <v>247</v>
      </c>
      <c r="H402" s="232">
        <v>2</v>
      </c>
      <c r="I402" s="233"/>
      <c r="J402" s="234">
        <f>ROUND(I402*H402,2)</f>
        <v>0</v>
      </c>
      <c r="K402" s="230" t="s">
        <v>194</v>
      </c>
      <c r="L402" s="45"/>
      <c r="M402" s="235" t="s">
        <v>1</v>
      </c>
      <c r="N402" s="236" t="s">
        <v>41</v>
      </c>
      <c r="O402" s="92"/>
      <c r="P402" s="237">
        <f>O402*H402</f>
        <v>0</v>
      </c>
      <c r="Q402" s="237">
        <v>0.17030000000000001</v>
      </c>
      <c r="R402" s="237">
        <f>Q402*H402</f>
        <v>0.34060000000000001</v>
      </c>
      <c r="S402" s="237">
        <v>0</v>
      </c>
      <c r="T402" s="238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9" t="s">
        <v>196</v>
      </c>
      <c r="AT402" s="239" t="s">
        <v>186</v>
      </c>
      <c r="AU402" s="239" t="s">
        <v>85</v>
      </c>
      <c r="AY402" s="18" t="s">
        <v>183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8" t="s">
        <v>83</v>
      </c>
      <c r="BK402" s="240">
        <f>ROUND(I402*H402,2)</f>
        <v>0</v>
      </c>
      <c r="BL402" s="18" t="s">
        <v>196</v>
      </c>
      <c r="BM402" s="239" t="s">
        <v>2662</v>
      </c>
    </row>
    <row r="403" s="13" customFormat="1">
      <c r="A403" s="13"/>
      <c r="B403" s="262"/>
      <c r="C403" s="263"/>
      <c r="D403" s="257" t="s">
        <v>906</v>
      </c>
      <c r="E403" s="264" t="s">
        <v>1</v>
      </c>
      <c r="F403" s="265" t="s">
        <v>2663</v>
      </c>
      <c r="G403" s="263"/>
      <c r="H403" s="266">
        <v>1</v>
      </c>
      <c r="I403" s="267"/>
      <c r="J403" s="263"/>
      <c r="K403" s="263"/>
      <c r="L403" s="268"/>
      <c r="M403" s="269"/>
      <c r="N403" s="270"/>
      <c r="O403" s="270"/>
      <c r="P403" s="270"/>
      <c r="Q403" s="270"/>
      <c r="R403" s="270"/>
      <c r="S403" s="270"/>
      <c r="T403" s="27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72" t="s">
        <v>906</v>
      </c>
      <c r="AU403" s="272" t="s">
        <v>85</v>
      </c>
      <c r="AV403" s="13" t="s">
        <v>85</v>
      </c>
      <c r="AW403" s="13" t="s">
        <v>33</v>
      </c>
      <c r="AX403" s="13" t="s">
        <v>76</v>
      </c>
      <c r="AY403" s="272" t="s">
        <v>183</v>
      </c>
    </row>
    <row r="404" s="13" customFormat="1">
      <c r="A404" s="13"/>
      <c r="B404" s="262"/>
      <c r="C404" s="263"/>
      <c r="D404" s="257" t="s">
        <v>906</v>
      </c>
      <c r="E404" s="264" t="s">
        <v>1</v>
      </c>
      <c r="F404" s="265" t="s">
        <v>2664</v>
      </c>
      <c r="G404" s="263"/>
      <c r="H404" s="266">
        <v>1</v>
      </c>
      <c r="I404" s="267"/>
      <c r="J404" s="263"/>
      <c r="K404" s="263"/>
      <c r="L404" s="268"/>
      <c r="M404" s="269"/>
      <c r="N404" s="270"/>
      <c r="O404" s="270"/>
      <c r="P404" s="270"/>
      <c r="Q404" s="270"/>
      <c r="R404" s="270"/>
      <c r="S404" s="270"/>
      <c r="T404" s="27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72" t="s">
        <v>906</v>
      </c>
      <c r="AU404" s="272" t="s">
        <v>85</v>
      </c>
      <c r="AV404" s="13" t="s">
        <v>85</v>
      </c>
      <c r="AW404" s="13" t="s">
        <v>33</v>
      </c>
      <c r="AX404" s="13" t="s">
        <v>76</v>
      </c>
      <c r="AY404" s="272" t="s">
        <v>183</v>
      </c>
    </row>
    <row r="405" s="14" customFormat="1">
      <c r="A405" s="14"/>
      <c r="B405" s="273"/>
      <c r="C405" s="274"/>
      <c r="D405" s="257" t="s">
        <v>906</v>
      </c>
      <c r="E405" s="275" t="s">
        <v>1</v>
      </c>
      <c r="F405" s="276" t="s">
        <v>920</v>
      </c>
      <c r="G405" s="274"/>
      <c r="H405" s="277">
        <v>2</v>
      </c>
      <c r="I405" s="278"/>
      <c r="J405" s="274"/>
      <c r="K405" s="274"/>
      <c r="L405" s="279"/>
      <c r="M405" s="280"/>
      <c r="N405" s="281"/>
      <c r="O405" s="281"/>
      <c r="P405" s="281"/>
      <c r="Q405" s="281"/>
      <c r="R405" s="281"/>
      <c r="S405" s="281"/>
      <c r="T405" s="28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83" t="s">
        <v>906</v>
      </c>
      <c r="AU405" s="283" t="s">
        <v>85</v>
      </c>
      <c r="AV405" s="14" t="s">
        <v>196</v>
      </c>
      <c r="AW405" s="14" t="s">
        <v>33</v>
      </c>
      <c r="AX405" s="14" t="s">
        <v>83</v>
      </c>
      <c r="AY405" s="283" t="s">
        <v>183</v>
      </c>
    </row>
    <row r="406" s="2" customFormat="1" ht="24.15" customHeight="1">
      <c r="A406" s="39"/>
      <c r="B406" s="40"/>
      <c r="C406" s="228" t="s">
        <v>474</v>
      </c>
      <c r="D406" s="228" t="s">
        <v>186</v>
      </c>
      <c r="E406" s="229" t="s">
        <v>2665</v>
      </c>
      <c r="F406" s="230" t="s">
        <v>2666</v>
      </c>
      <c r="G406" s="231" t="s">
        <v>247</v>
      </c>
      <c r="H406" s="232">
        <v>3</v>
      </c>
      <c r="I406" s="233"/>
      <c r="J406" s="234">
        <f>ROUND(I406*H406,2)</f>
        <v>0</v>
      </c>
      <c r="K406" s="230" t="s">
        <v>194</v>
      </c>
      <c r="L406" s="45"/>
      <c r="M406" s="235" t="s">
        <v>1</v>
      </c>
      <c r="N406" s="236" t="s">
        <v>41</v>
      </c>
      <c r="O406" s="92"/>
      <c r="P406" s="237">
        <f>O406*H406</f>
        <v>0</v>
      </c>
      <c r="Q406" s="237">
        <v>0.23147000000000001</v>
      </c>
      <c r="R406" s="237">
        <f>Q406*H406</f>
        <v>0.69440999999999997</v>
      </c>
      <c r="S406" s="237">
        <v>0</v>
      </c>
      <c r="T406" s="238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9" t="s">
        <v>196</v>
      </c>
      <c r="AT406" s="239" t="s">
        <v>186</v>
      </c>
      <c r="AU406" s="239" t="s">
        <v>85</v>
      </c>
      <c r="AY406" s="18" t="s">
        <v>183</v>
      </c>
      <c r="BE406" s="240">
        <f>IF(N406="základní",J406,0)</f>
        <v>0</v>
      </c>
      <c r="BF406" s="240">
        <f>IF(N406="snížená",J406,0)</f>
        <v>0</v>
      </c>
      <c r="BG406" s="240">
        <f>IF(N406="zákl. přenesená",J406,0)</f>
        <v>0</v>
      </c>
      <c r="BH406" s="240">
        <f>IF(N406="sníž. přenesená",J406,0)</f>
        <v>0</v>
      </c>
      <c r="BI406" s="240">
        <f>IF(N406="nulová",J406,0)</f>
        <v>0</v>
      </c>
      <c r="BJ406" s="18" t="s">
        <v>83</v>
      </c>
      <c r="BK406" s="240">
        <f>ROUND(I406*H406,2)</f>
        <v>0</v>
      </c>
      <c r="BL406" s="18" t="s">
        <v>196</v>
      </c>
      <c r="BM406" s="239" t="s">
        <v>2667</v>
      </c>
    </row>
    <row r="407" s="13" customFormat="1">
      <c r="A407" s="13"/>
      <c r="B407" s="262"/>
      <c r="C407" s="263"/>
      <c r="D407" s="257" t="s">
        <v>906</v>
      </c>
      <c r="E407" s="264" t="s">
        <v>1</v>
      </c>
      <c r="F407" s="265" t="s">
        <v>2668</v>
      </c>
      <c r="G407" s="263"/>
      <c r="H407" s="266">
        <v>1</v>
      </c>
      <c r="I407" s="267"/>
      <c r="J407" s="263"/>
      <c r="K407" s="263"/>
      <c r="L407" s="268"/>
      <c r="M407" s="269"/>
      <c r="N407" s="270"/>
      <c r="O407" s="270"/>
      <c r="P407" s="270"/>
      <c r="Q407" s="270"/>
      <c r="R407" s="270"/>
      <c r="S407" s="270"/>
      <c r="T407" s="27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72" t="s">
        <v>906</v>
      </c>
      <c r="AU407" s="272" t="s">
        <v>85</v>
      </c>
      <c r="AV407" s="13" t="s">
        <v>85</v>
      </c>
      <c r="AW407" s="13" t="s">
        <v>33</v>
      </c>
      <c r="AX407" s="13" t="s">
        <v>76</v>
      </c>
      <c r="AY407" s="272" t="s">
        <v>183</v>
      </c>
    </row>
    <row r="408" s="13" customFormat="1">
      <c r="A408" s="13"/>
      <c r="B408" s="262"/>
      <c r="C408" s="263"/>
      <c r="D408" s="257" t="s">
        <v>906</v>
      </c>
      <c r="E408" s="264" t="s">
        <v>1</v>
      </c>
      <c r="F408" s="265" t="s">
        <v>2669</v>
      </c>
      <c r="G408" s="263"/>
      <c r="H408" s="266">
        <v>1</v>
      </c>
      <c r="I408" s="267"/>
      <c r="J408" s="263"/>
      <c r="K408" s="263"/>
      <c r="L408" s="268"/>
      <c r="M408" s="269"/>
      <c r="N408" s="270"/>
      <c r="O408" s="270"/>
      <c r="P408" s="270"/>
      <c r="Q408" s="270"/>
      <c r="R408" s="270"/>
      <c r="S408" s="270"/>
      <c r="T408" s="27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72" t="s">
        <v>906</v>
      </c>
      <c r="AU408" s="272" t="s">
        <v>85</v>
      </c>
      <c r="AV408" s="13" t="s">
        <v>85</v>
      </c>
      <c r="AW408" s="13" t="s">
        <v>33</v>
      </c>
      <c r="AX408" s="13" t="s">
        <v>76</v>
      </c>
      <c r="AY408" s="272" t="s">
        <v>183</v>
      </c>
    </row>
    <row r="409" s="13" customFormat="1">
      <c r="A409" s="13"/>
      <c r="B409" s="262"/>
      <c r="C409" s="263"/>
      <c r="D409" s="257" t="s">
        <v>906</v>
      </c>
      <c r="E409" s="264" t="s">
        <v>1</v>
      </c>
      <c r="F409" s="265" t="s">
        <v>2670</v>
      </c>
      <c r="G409" s="263"/>
      <c r="H409" s="266">
        <v>1</v>
      </c>
      <c r="I409" s="267"/>
      <c r="J409" s="263"/>
      <c r="K409" s="263"/>
      <c r="L409" s="268"/>
      <c r="M409" s="269"/>
      <c r="N409" s="270"/>
      <c r="O409" s="270"/>
      <c r="P409" s="270"/>
      <c r="Q409" s="270"/>
      <c r="R409" s="270"/>
      <c r="S409" s="270"/>
      <c r="T409" s="27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72" t="s">
        <v>906</v>
      </c>
      <c r="AU409" s="272" t="s">
        <v>85</v>
      </c>
      <c r="AV409" s="13" t="s">
        <v>85</v>
      </c>
      <c r="AW409" s="13" t="s">
        <v>33</v>
      </c>
      <c r="AX409" s="13" t="s">
        <v>76</v>
      </c>
      <c r="AY409" s="272" t="s">
        <v>183</v>
      </c>
    </row>
    <row r="410" s="14" customFormat="1">
      <c r="A410" s="14"/>
      <c r="B410" s="273"/>
      <c r="C410" s="274"/>
      <c r="D410" s="257" t="s">
        <v>906</v>
      </c>
      <c r="E410" s="275" t="s">
        <v>1</v>
      </c>
      <c r="F410" s="276" t="s">
        <v>920</v>
      </c>
      <c r="G410" s="274"/>
      <c r="H410" s="277">
        <v>3</v>
      </c>
      <c r="I410" s="278"/>
      <c r="J410" s="274"/>
      <c r="K410" s="274"/>
      <c r="L410" s="279"/>
      <c r="M410" s="280"/>
      <c r="N410" s="281"/>
      <c r="O410" s="281"/>
      <c r="P410" s="281"/>
      <c r="Q410" s="281"/>
      <c r="R410" s="281"/>
      <c r="S410" s="281"/>
      <c r="T410" s="28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83" t="s">
        <v>906</v>
      </c>
      <c r="AU410" s="283" t="s">
        <v>85</v>
      </c>
      <c r="AV410" s="14" t="s">
        <v>196</v>
      </c>
      <c r="AW410" s="14" t="s">
        <v>33</v>
      </c>
      <c r="AX410" s="14" t="s">
        <v>83</v>
      </c>
      <c r="AY410" s="283" t="s">
        <v>183</v>
      </c>
    </row>
    <row r="411" s="2" customFormat="1" ht="24.15" customHeight="1">
      <c r="A411" s="39"/>
      <c r="B411" s="40"/>
      <c r="C411" s="228" t="s">
        <v>332</v>
      </c>
      <c r="D411" s="228" t="s">
        <v>186</v>
      </c>
      <c r="E411" s="229" t="s">
        <v>2671</v>
      </c>
      <c r="F411" s="230" t="s">
        <v>2672</v>
      </c>
      <c r="G411" s="231" t="s">
        <v>247</v>
      </c>
      <c r="H411" s="232">
        <v>5</v>
      </c>
      <c r="I411" s="233"/>
      <c r="J411" s="234">
        <f>ROUND(I411*H411,2)</f>
        <v>0</v>
      </c>
      <c r="K411" s="230" t="s">
        <v>194</v>
      </c>
      <c r="L411" s="45"/>
      <c r="M411" s="235" t="s">
        <v>1</v>
      </c>
      <c r="N411" s="236" t="s">
        <v>41</v>
      </c>
      <c r="O411" s="92"/>
      <c r="P411" s="237">
        <f>O411*H411</f>
        <v>0</v>
      </c>
      <c r="Q411" s="237">
        <v>0.11996</v>
      </c>
      <c r="R411" s="237">
        <f>Q411*H411</f>
        <v>0.5998</v>
      </c>
      <c r="S411" s="237">
        <v>0</v>
      </c>
      <c r="T411" s="238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9" t="s">
        <v>196</v>
      </c>
      <c r="AT411" s="239" t="s">
        <v>186</v>
      </c>
      <c r="AU411" s="239" t="s">
        <v>85</v>
      </c>
      <c r="AY411" s="18" t="s">
        <v>183</v>
      </c>
      <c r="BE411" s="240">
        <f>IF(N411="základní",J411,0)</f>
        <v>0</v>
      </c>
      <c r="BF411" s="240">
        <f>IF(N411="snížená",J411,0)</f>
        <v>0</v>
      </c>
      <c r="BG411" s="240">
        <f>IF(N411="zákl. přenesená",J411,0)</f>
        <v>0</v>
      </c>
      <c r="BH411" s="240">
        <f>IF(N411="sníž. přenesená",J411,0)</f>
        <v>0</v>
      </c>
      <c r="BI411" s="240">
        <f>IF(N411="nulová",J411,0)</f>
        <v>0</v>
      </c>
      <c r="BJ411" s="18" t="s">
        <v>83</v>
      </c>
      <c r="BK411" s="240">
        <f>ROUND(I411*H411,2)</f>
        <v>0</v>
      </c>
      <c r="BL411" s="18" t="s">
        <v>196</v>
      </c>
      <c r="BM411" s="239" t="s">
        <v>2673</v>
      </c>
    </row>
    <row r="412" s="2" customFormat="1" ht="24.15" customHeight="1">
      <c r="A412" s="39"/>
      <c r="B412" s="40"/>
      <c r="C412" s="228" t="s">
        <v>481</v>
      </c>
      <c r="D412" s="228" t="s">
        <v>186</v>
      </c>
      <c r="E412" s="229" t="s">
        <v>2674</v>
      </c>
      <c r="F412" s="230" t="s">
        <v>2675</v>
      </c>
      <c r="G412" s="231" t="s">
        <v>247</v>
      </c>
      <c r="H412" s="232">
        <v>5</v>
      </c>
      <c r="I412" s="233"/>
      <c r="J412" s="234">
        <f>ROUND(I412*H412,2)</f>
        <v>0</v>
      </c>
      <c r="K412" s="230" t="s">
        <v>194</v>
      </c>
      <c r="L412" s="45"/>
      <c r="M412" s="235" t="s">
        <v>1</v>
      </c>
      <c r="N412" s="236" t="s">
        <v>41</v>
      </c>
      <c r="O412" s="92"/>
      <c r="P412" s="237">
        <f>O412*H412</f>
        <v>0</v>
      </c>
      <c r="Q412" s="237">
        <v>0</v>
      </c>
      <c r="R412" s="237">
        <f>Q412*H412</f>
        <v>0</v>
      </c>
      <c r="S412" s="237">
        <v>0</v>
      </c>
      <c r="T412" s="238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9" t="s">
        <v>196</v>
      </c>
      <c r="AT412" s="239" t="s">
        <v>186</v>
      </c>
      <c r="AU412" s="239" t="s">
        <v>85</v>
      </c>
      <c r="AY412" s="18" t="s">
        <v>183</v>
      </c>
      <c r="BE412" s="240">
        <f>IF(N412="základní",J412,0)</f>
        <v>0</v>
      </c>
      <c r="BF412" s="240">
        <f>IF(N412="snížená",J412,0)</f>
        <v>0</v>
      </c>
      <c r="BG412" s="240">
        <f>IF(N412="zákl. přenesená",J412,0)</f>
        <v>0</v>
      </c>
      <c r="BH412" s="240">
        <f>IF(N412="sníž. přenesená",J412,0)</f>
        <v>0</v>
      </c>
      <c r="BI412" s="240">
        <f>IF(N412="nulová",J412,0)</f>
        <v>0</v>
      </c>
      <c r="BJ412" s="18" t="s">
        <v>83</v>
      </c>
      <c r="BK412" s="240">
        <f>ROUND(I412*H412,2)</f>
        <v>0</v>
      </c>
      <c r="BL412" s="18" t="s">
        <v>196</v>
      </c>
      <c r="BM412" s="239" t="s">
        <v>2676</v>
      </c>
    </row>
    <row r="413" s="2" customFormat="1" ht="33" customHeight="1">
      <c r="A413" s="39"/>
      <c r="B413" s="40"/>
      <c r="C413" s="228" t="s">
        <v>336</v>
      </c>
      <c r="D413" s="228" t="s">
        <v>186</v>
      </c>
      <c r="E413" s="229" t="s">
        <v>2677</v>
      </c>
      <c r="F413" s="230" t="s">
        <v>2678</v>
      </c>
      <c r="G413" s="231" t="s">
        <v>247</v>
      </c>
      <c r="H413" s="232">
        <v>5</v>
      </c>
      <c r="I413" s="233"/>
      <c r="J413" s="234">
        <f>ROUND(I413*H413,2)</f>
        <v>0</v>
      </c>
      <c r="K413" s="230" t="s">
        <v>194</v>
      </c>
      <c r="L413" s="45"/>
      <c r="M413" s="235" t="s">
        <v>1</v>
      </c>
      <c r="N413" s="236" t="s">
        <v>41</v>
      </c>
      <c r="O413" s="92"/>
      <c r="P413" s="237">
        <f>O413*H413</f>
        <v>0</v>
      </c>
      <c r="Q413" s="237">
        <v>0.44741999999999998</v>
      </c>
      <c r="R413" s="237">
        <f>Q413*H413</f>
        <v>2.2370999999999999</v>
      </c>
      <c r="S413" s="237">
        <v>0</v>
      </c>
      <c r="T413" s="23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9" t="s">
        <v>196</v>
      </c>
      <c r="AT413" s="239" t="s">
        <v>186</v>
      </c>
      <c r="AU413" s="239" t="s">
        <v>85</v>
      </c>
      <c r="AY413" s="18" t="s">
        <v>183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8" t="s">
        <v>83</v>
      </c>
      <c r="BK413" s="240">
        <f>ROUND(I413*H413,2)</f>
        <v>0</v>
      </c>
      <c r="BL413" s="18" t="s">
        <v>196</v>
      </c>
      <c r="BM413" s="239" t="s">
        <v>2679</v>
      </c>
    </row>
    <row r="414" s="2" customFormat="1" ht="24.15" customHeight="1">
      <c r="A414" s="39"/>
      <c r="B414" s="40"/>
      <c r="C414" s="228" t="s">
        <v>491</v>
      </c>
      <c r="D414" s="228" t="s">
        <v>186</v>
      </c>
      <c r="E414" s="229" t="s">
        <v>2680</v>
      </c>
      <c r="F414" s="230" t="s">
        <v>2681</v>
      </c>
      <c r="G414" s="231" t="s">
        <v>247</v>
      </c>
      <c r="H414" s="232">
        <v>2</v>
      </c>
      <c r="I414" s="233"/>
      <c r="J414" s="234">
        <f>ROUND(I414*H414,2)</f>
        <v>0</v>
      </c>
      <c r="K414" s="230" t="s">
        <v>1</v>
      </c>
      <c r="L414" s="45"/>
      <c r="M414" s="235" t="s">
        <v>1</v>
      </c>
      <c r="N414" s="236" t="s">
        <v>41</v>
      </c>
      <c r="O414" s="92"/>
      <c r="P414" s="237">
        <f>O414*H414</f>
        <v>0</v>
      </c>
      <c r="Q414" s="237">
        <v>0.14999999999999999</v>
      </c>
      <c r="R414" s="237">
        <f>Q414*H414</f>
        <v>0.29999999999999999</v>
      </c>
      <c r="S414" s="237">
        <v>0.14999999999999999</v>
      </c>
      <c r="T414" s="238">
        <f>S414*H414</f>
        <v>0.29999999999999999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9" t="s">
        <v>196</v>
      </c>
      <c r="AT414" s="239" t="s">
        <v>186</v>
      </c>
      <c r="AU414" s="239" t="s">
        <v>85</v>
      </c>
      <c r="AY414" s="18" t="s">
        <v>183</v>
      </c>
      <c r="BE414" s="240">
        <f>IF(N414="základní",J414,0)</f>
        <v>0</v>
      </c>
      <c r="BF414" s="240">
        <f>IF(N414="snížená",J414,0)</f>
        <v>0</v>
      </c>
      <c r="BG414" s="240">
        <f>IF(N414="zákl. přenesená",J414,0)</f>
        <v>0</v>
      </c>
      <c r="BH414" s="240">
        <f>IF(N414="sníž. přenesená",J414,0)</f>
        <v>0</v>
      </c>
      <c r="BI414" s="240">
        <f>IF(N414="nulová",J414,0)</f>
        <v>0</v>
      </c>
      <c r="BJ414" s="18" t="s">
        <v>83</v>
      </c>
      <c r="BK414" s="240">
        <f>ROUND(I414*H414,2)</f>
        <v>0</v>
      </c>
      <c r="BL414" s="18" t="s">
        <v>196</v>
      </c>
      <c r="BM414" s="239" t="s">
        <v>2682</v>
      </c>
    </row>
    <row r="415" s="2" customFormat="1">
      <c r="A415" s="39"/>
      <c r="B415" s="40"/>
      <c r="C415" s="41"/>
      <c r="D415" s="257" t="s">
        <v>561</v>
      </c>
      <c r="E415" s="41"/>
      <c r="F415" s="258" t="s">
        <v>2683</v>
      </c>
      <c r="G415" s="41"/>
      <c r="H415" s="41"/>
      <c r="I415" s="259"/>
      <c r="J415" s="41"/>
      <c r="K415" s="41"/>
      <c r="L415" s="45"/>
      <c r="M415" s="260"/>
      <c r="N415" s="261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561</v>
      </c>
      <c r="AU415" s="18" t="s">
        <v>85</v>
      </c>
    </row>
    <row r="416" s="2" customFormat="1" ht="16.5" customHeight="1">
      <c r="A416" s="39"/>
      <c r="B416" s="40"/>
      <c r="C416" s="228" t="s">
        <v>339</v>
      </c>
      <c r="D416" s="228" t="s">
        <v>186</v>
      </c>
      <c r="E416" s="229" t="s">
        <v>2684</v>
      </c>
      <c r="F416" s="230" t="s">
        <v>2685</v>
      </c>
      <c r="G416" s="231" t="s">
        <v>1618</v>
      </c>
      <c r="H416" s="232">
        <v>1</v>
      </c>
      <c r="I416" s="233"/>
      <c r="J416" s="234">
        <f>ROUND(I416*H416,2)</f>
        <v>0</v>
      </c>
      <c r="K416" s="230" t="s">
        <v>1</v>
      </c>
      <c r="L416" s="45"/>
      <c r="M416" s="235" t="s">
        <v>1</v>
      </c>
      <c r="N416" s="236" t="s">
        <v>41</v>
      </c>
      <c r="O416" s="92"/>
      <c r="P416" s="237">
        <f>O416*H416</f>
        <v>0</v>
      </c>
      <c r="Q416" s="237">
        <v>0.84999999999999998</v>
      </c>
      <c r="R416" s="237">
        <f>Q416*H416</f>
        <v>0.84999999999999998</v>
      </c>
      <c r="S416" s="237">
        <v>0</v>
      </c>
      <c r="T416" s="238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9" t="s">
        <v>196</v>
      </c>
      <c r="AT416" s="239" t="s">
        <v>186</v>
      </c>
      <c r="AU416" s="239" t="s">
        <v>85</v>
      </c>
      <c r="AY416" s="18" t="s">
        <v>183</v>
      </c>
      <c r="BE416" s="240">
        <f>IF(N416="základní",J416,0)</f>
        <v>0</v>
      </c>
      <c r="BF416" s="240">
        <f>IF(N416="snížená",J416,0)</f>
        <v>0</v>
      </c>
      <c r="BG416" s="240">
        <f>IF(N416="zákl. přenesená",J416,0)</f>
        <v>0</v>
      </c>
      <c r="BH416" s="240">
        <f>IF(N416="sníž. přenesená",J416,0)</f>
        <v>0</v>
      </c>
      <c r="BI416" s="240">
        <f>IF(N416="nulová",J416,0)</f>
        <v>0</v>
      </c>
      <c r="BJ416" s="18" t="s">
        <v>83</v>
      </c>
      <c r="BK416" s="240">
        <f>ROUND(I416*H416,2)</f>
        <v>0</v>
      </c>
      <c r="BL416" s="18" t="s">
        <v>196</v>
      </c>
      <c r="BM416" s="239" t="s">
        <v>2686</v>
      </c>
    </row>
    <row r="417" s="2" customFormat="1">
      <c r="A417" s="39"/>
      <c r="B417" s="40"/>
      <c r="C417" s="41"/>
      <c r="D417" s="257" t="s">
        <v>561</v>
      </c>
      <c r="E417" s="41"/>
      <c r="F417" s="258" t="s">
        <v>2687</v>
      </c>
      <c r="G417" s="41"/>
      <c r="H417" s="41"/>
      <c r="I417" s="259"/>
      <c r="J417" s="41"/>
      <c r="K417" s="41"/>
      <c r="L417" s="45"/>
      <c r="M417" s="260"/>
      <c r="N417" s="261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561</v>
      </c>
      <c r="AU417" s="18" t="s">
        <v>85</v>
      </c>
    </row>
    <row r="418" s="13" customFormat="1">
      <c r="A418" s="13"/>
      <c r="B418" s="262"/>
      <c r="C418" s="263"/>
      <c r="D418" s="257" t="s">
        <v>906</v>
      </c>
      <c r="E418" s="264" t="s">
        <v>1</v>
      </c>
      <c r="F418" s="265" t="s">
        <v>2688</v>
      </c>
      <c r="G418" s="263"/>
      <c r="H418" s="266">
        <v>1</v>
      </c>
      <c r="I418" s="267"/>
      <c r="J418" s="263"/>
      <c r="K418" s="263"/>
      <c r="L418" s="268"/>
      <c r="M418" s="269"/>
      <c r="N418" s="270"/>
      <c r="O418" s="270"/>
      <c r="P418" s="270"/>
      <c r="Q418" s="270"/>
      <c r="R418" s="270"/>
      <c r="S418" s="270"/>
      <c r="T418" s="27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72" t="s">
        <v>906</v>
      </c>
      <c r="AU418" s="272" t="s">
        <v>85</v>
      </c>
      <c r="AV418" s="13" t="s">
        <v>85</v>
      </c>
      <c r="AW418" s="13" t="s">
        <v>33</v>
      </c>
      <c r="AX418" s="13" t="s">
        <v>76</v>
      </c>
      <c r="AY418" s="272" t="s">
        <v>183</v>
      </c>
    </row>
    <row r="419" s="14" customFormat="1">
      <c r="A419" s="14"/>
      <c r="B419" s="273"/>
      <c r="C419" s="274"/>
      <c r="D419" s="257" t="s">
        <v>906</v>
      </c>
      <c r="E419" s="275" t="s">
        <v>1</v>
      </c>
      <c r="F419" s="276" t="s">
        <v>920</v>
      </c>
      <c r="G419" s="274"/>
      <c r="H419" s="277">
        <v>1</v>
      </c>
      <c r="I419" s="278"/>
      <c r="J419" s="274"/>
      <c r="K419" s="274"/>
      <c r="L419" s="279"/>
      <c r="M419" s="280"/>
      <c r="N419" s="281"/>
      <c r="O419" s="281"/>
      <c r="P419" s="281"/>
      <c r="Q419" s="281"/>
      <c r="R419" s="281"/>
      <c r="S419" s="281"/>
      <c r="T419" s="28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83" t="s">
        <v>906</v>
      </c>
      <c r="AU419" s="283" t="s">
        <v>85</v>
      </c>
      <c r="AV419" s="14" t="s">
        <v>196</v>
      </c>
      <c r="AW419" s="14" t="s">
        <v>33</v>
      </c>
      <c r="AX419" s="14" t="s">
        <v>83</v>
      </c>
      <c r="AY419" s="283" t="s">
        <v>183</v>
      </c>
    </row>
    <row r="420" s="2" customFormat="1" ht="24.15" customHeight="1">
      <c r="A420" s="39"/>
      <c r="B420" s="40"/>
      <c r="C420" s="228" t="s">
        <v>500</v>
      </c>
      <c r="D420" s="228" t="s">
        <v>186</v>
      </c>
      <c r="E420" s="229" t="s">
        <v>2689</v>
      </c>
      <c r="F420" s="230" t="s">
        <v>2690</v>
      </c>
      <c r="G420" s="231" t="s">
        <v>1618</v>
      </c>
      <c r="H420" s="232">
        <v>1</v>
      </c>
      <c r="I420" s="233"/>
      <c r="J420" s="234">
        <f>ROUND(I420*H420,2)</f>
        <v>0</v>
      </c>
      <c r="K420" s="230" t="s">
        <v>1</v>
      </c>
      <c r="L420" s="45"/>
      <c r="M420" s="235" t="s">
        <v>1</v>
      </c>
      <c r="N420" s="236" t="s">
        <v>41</v>
      </c>
      <c r="O420" s="92"/>
      <c r="P420" s="237">
        <f>O420*H420</f>
        <v>0</v>
      </c>
      <c r="Q420" s="237">
        <v>2.4780000000000002</v>
      </c>
      <c r="R420" s="237">
        <f>Q420*H420</f>
        <v>2.4780000000000002</v>
      </c>
      <c r="S420" s="237">
        <v>0</v>
      </c>
      <c r="T420" s="238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9" t="s">
        <v>196</v>
      </c>
      <c r="AT420" s="239" t="s">
        <v>186</v>
      </c>
      <c r="AU420" s="239" t="s">
        <v>85</v>
      </c>
      <c r="AY420" s="18" t="s">
        <v>183</v>
      </c>
      <c r="BE420" s="240">
        <f>IF(N420="základní",J420,0)</f>
        <v>0</v>
      </c>
      <c r="BF420" s="240">
        <f>IF(N420="snížená",J420,0)</f>
        <v>0</v>
      </c>
      <c r="BG420" s="240">
        <f>IF(N420="zákl. přenesená",J420,0)</f>
        <v>0</v>
      </c>
      <c r="BH420" s="240">
        <f>IF(N420="sníž. přenesená",J420,0)</f>
        <v>0</v>
      </c>
      <c r="BI420" s="240">
        <f>IF(N420="nulová",J420,0)</f>
        <v>0</v>
      </c>
      <c r="BJ420" s="18" t="s">
        <v>83</v>
      </c>
      <c r="BK420" s="240">
        <f>ROUND(I420*H420,2)</f>
        <v>0</v>
      </c>
      <c r="BL420" s="18" t="s">
        <v>196</v>
      </c>
      <c r="BM420" s="239" t="s">
        <v>2691</v>
      </c>
    </row>
    <row r="421" s="2" customFormat="1">
      <c r="A421" s="39"/>
      <c r="B421" s="40"/>
      <c r="C421" s="41"/>
      <c r="D421" s="257" t="s">
        <v>561</v>
      </c>
      <c r="E421" s="41"/>
      <c r="F421" s="258" t="s">
        <v>2692</v>
      </c>
      <c r="G421" s="41"/>
      <c r="H421" s="41"/>
      <c r="I421" s="259"/>
      <c r="J421" s="41"/>
      <c r="K421" s="41"/>
      <c r="L421" s="45"/>
      <c r="M421" s="260"/>
      <c r="N421" s="261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561</v>
      </c>
      <c r="AU421" s="18" t="s">
        <v>85</v>
      </c>
    </row>
    <row r="422" s="13" customFormat="1">
      <c r="A422" s="13"/>
      <c r="B422" s="262"/>
      <c r="C422" s="263"/>
      <c r="D422" s="257" t="s">
        <v>906</v>
      </c>
      <c r="E422" s="264" t="s">
        <v>1</v>
      </c>
      <c r="F422" s="265" t="s">
        <v>2670</v>
      </c>
      <c r="G422" s="263"/>
      <c r="H422" s="266">
        <v>1</v>
      </c>
      <c r="I422" s="267"/>
      <c r="J422" s="263"/>
      <c r="K422" s="263"/>
      <c r="L422" s="268"/>
      <c r="M422" s="269"/>
      <c r="N422" s="270"/>
      <c r="O422" s="270"/>
      <c r="P422" s="270"/>
      <c r="Q422" s="270"/>
      <c r="R422" s="270"/>
      <c r="S422" s="270"/>
      <c r="T422" s="27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72" t="s">
        <v>906</v>
      </c>
      <c r="AU422" s="272" t="s">
        <v>85</v>
      </c>
      <c r="AV422" s="13" t="s">
        <v>85</v>
      </c>
      <c r="AW422" s="13" t="s">
        <v>33</v>
      </c>
      <c r="AX422" s="13" t="s">
        <v>76</v>
      </c>
      <c r="AY422" s="272" t="s">
        <v>183</v>
      </c>
    </row>
    <row r="423" s="14" customFormat="1">
      <c r="A423" s="14"/>
      <c r="B423" s="273"/>
      <c r="C423" s="274"/>
      <c r="D423" s="257" t="s">
        <v>906</v>
      </c>
      <c r="E423" s="275" t="s">
        <v>1</v>
      </c>
      <c r="F423" s="276" t="s">
        <v>920</v>
      </c>
      <c r="G423" s="274"/>
      <c r="H423" s="277">
        <v>1</v>
      </c>
      <c r="I423" s="278"/>
      <c r="J423" s="274"/>
      <c r="K423" s="274"/>
      <c r="L423" s="279"/>
      <c r="M423" s="280"/>
      <c r="N423" s="281"/>
      <c r="O423" s="281"/>
      <c r="P423" s="281"/>
      <c r="Q423" s="281"/>
      <c r="R423" s="281"/>
      <c r="S423" s="281"/>
      <c r="T423" s="28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83" t="s">
        <v>906</v>
      </c>
      <c r="AU423" s="283" t="s">
        <v>85</v>
      </c>
      <c r="AV423" s="14" t="s">
        <v>196</v>
      </c>
      <c r="AW423" s="14" t="s">
        <v>33</v>
      </c>
      <c r="AX423" s="14" t="s">
        <v>83</v>
      </c>
      <c r="AY423" s="283" t="s">
        <v>183</v>
      </c>
    </row>
    <row r="424" s="2" customFormat="1" ht="16.5" customHeight="1">
      <c r="A424" s="39"/>
      <c r="B424" s="40"/>
      <c r="C424" s="228" t="s">
        <v>343</v>
      </c>
      <c r="D424" s="228" t="s">
        <v>186</v>
      </c>
      <c r="E424" s="229" t="s">
        <v>2693</v>
      </c>
      <c r="F424" s="230" t="s">
        <v>2694</v>
      </c>
      <c r="G424" s="231" t="s">
        <v>189</v>
      </c>
      <c r="H424" s="232">
        <v>73.950000000000003</v>
      </c>
      <c r="I424" s="233"/>
      <c r="J424" s="234">
        <f>ROUND(I424*H424,2)</f>
        <v>0</v>
      </c>
      <c r="K424" s="230" t="s">
        <v>194</v>
      </c>
      <c r="L424" s="45"/>
      <c r="M424" s="235" t="s">
        <v>1</v>
      </c>
      <c r="N424" s="236" t="s">
        <v>41</v>
      </c>
      <c r="O424" s="92"/>
      <c r="P424" s="237">
        <f>O424*H424</f>
        <v>0</v>
      </c>
      <c r="Q424" s="237">
        <v>0.00019000000000000001</v>
      </c>
      <c r="R424" s="237">
        <f>Q424*H424</f>
        <v>0.014050500000000001</v>
      </c>
      <c r="S424" s="237">
        <v>0</v>
      </c>
      <c r="T424" s="238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9" t="s">
        <v>196</v>
      </c>
      <c r="AT424" s="239" t="s">
        <v>186</v>
      </c>
      <c r="AU424" s="239" t="s">
        <v>85</v>
      </c>
      <c r="AY424" s="18" t="s">
        <v>183</v>
      </c>
      <c r="BE424" s="240">
        <f>IF(N424="základní",J424,0)</f>
        <v>0</v>
      </c>
      <c r="BF424" s="240">
        <f>IF(N424="snížená",J424,0)</f>
        <v>0</v>
      </c>
      <c r="BG424" s="240">
        <f>IF(N424="zákl. přenesená",J424,0)</f>
        <v>0</v>
      </c>
      <c r="BH424" s="240">
        <f>IF(N424="sníž. přenesená",J424,0)</f>
        <v>0</v>
      </c>
      <c r="BI424" s="240">
        <f>IF(N424="nulová",J424,0)</f>
        <v>0</v>
      </c>
      <c r="BJ424" s="18" t="s">
        <v>83</v>
      </c>
      <c r="BK424" s="240">
        <f>ROUND(I424*H424,2)</f>
        <v>0</v>
      </c>
      <c r="BL424" s="18" t="s">
        <v>196</v>
      </c>
      <c r="BM424" s="239" t="s">
        <v>2695</v>
      </c>
    </row>
    <row r="425" s="13" customFormat="1">
      <c r="A425" s="13"/>
      <c r="B425" s="262"/>
      <c r="C425" s="263"/>
      <c r="D425" s="257" t="s">
        <v>906</v>
      </c>
      <c r="E425" s="264" t="s">
        <v>1</v>
      </c>
      <c r="F425" s="265" t="s">
        <v>2274</v>
      </c>
      <c r="G425" s="263"/>
      <c r="H425" s="266">
        <v>73.950000000000003</v>
      </c>
      <c r="I425" s="267"/>
      <c r="J425" s="263"/>
      <c r="K425" s="263"/>
      <c r="L425" s="268"/>
      <c r="M425" s="269"/>
      <c r="N425" s="270"/>
      <c r="O425" s="270"/>
      <c r="P425" s="270"/>
      <c r="Q425" s="270"/>
      <c r="R425" s="270"/>
      <c r="S425" s="270"/>
      <c r="T425" s="27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72" t="s">
        <v>906</v>
      </c>
      <c r="AU425" s="272" t="s">
        <v>85</v>
      </c>
      <c r="AV425" s="13" t="s">
        <v>85</v>
      </c>
      <c r="AW425" s="13" t="s">
        <v>33</v>
      </c>
      <c r="AX425" s="13" t="s">
        <v>76</v>
      </c>
      <c r="AY425" s="272" t="s">
        <v>183</v>
      </c>
    </row>
    <row r="426" s="14" customFormat="1">
      <c r="A426" s="14"/>
      <c r="B426" s="273"/>
      <c r="C426" s="274"/>
      <c r="D426" s="257" t="s">
        <v>906</v>
      </c>
      <c r="E426" s="275" t="s">
        <v>1</v>
      </c>
      <c r="F426" s="276" t="s">
        <v>920</v>
      </c>
      <c r="G426" s="274"/>
      <c r="H426" s="277">
        <v>73.950000000000003</v>
      </c>
      <c r="I426" s="278"/>
      <c r="J426" s="274"/>
      <c r="K426" s="274"/>
      <c r="L426" s="279"/>
      <c r="M426" s="280"/>
      <c r="N426" s="281"/>
      <c r="O426" s="281"/>
      <c r="P426" s="281"/>
      <c r="Q426" s="281"/>
      <c r="R426" s="281"/>
      <c r="S426" s="281"/>
      <c r="T426" s="28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83" t="s">
        <v>906</v>
      </c>
      <c r="AU426" s="283" t="s">
        <v>85</v>
      </c>
      <c r="AV426" s="14" t="s">
        <v>196</v>
      </c>
      <c r="AW426" s="14" t="s">
        <v>33</v>
      </c>
      <c r="AX426" s="14" t="s">
        <v>83</v>
      </c>
      <c r="AY426" s="283" t="s">
        <v>183</v>
      </c>
    </row>
    <row r="427" s="2" customFormat="1" ht="16.5" customHeight="1">
      <c r="A427" s="39"/>
      <c r="B427" s="40"/>
      <c r="C427" s="228" t="s">
        <v>736</v>
      </c>
      <c r="D427" s="228" t="s">
        <v>186</v>
      </c>
      <c r="E427" s="229" t="s">
        <v>2696</v>
      </c>
      <c r="F427" s="230" t="s">
        <v>2697</v>
      </c>
      <c r="G427" s="231" t="s">
        <v>189</v>
      </c>
      <c r="H427" s="232">
        <v>167.30000000000001</v>
      </c>
      <c r="I427" s="233"/>
      <c r="J427" s="234">
        <f>ROUND(I427*H427,2)</f>
        <v>0</v>
      </c>
      <c r="K427" s="230" t="s">
        <v>194</v>
      </c>
      <c r="L427" s="45"/>
      <c r="M427" s="235" t="s">
        <v>1</v>
      </c>
      <c r="N427" s="236" t="s">
        <v>41</v>
      </c>
      <c r="O427" s="92"/>
      <c r="P427" s="237">
        <f>O427*H427</f>
        <v>0</v>
      </c>
      <c r="Q427" s="237">
        <v>0.00020000000000000001</v>
      </c>
      <c r="R427" s="237">
        <f>Q427*H427</f>
        <v>0.033460000000000004</v>
      </c>
      <c r="S427" s="237">
        <v>0</v>
      </c>
      <c r="T427" s="238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9" t="s">
        <v>196</v>
      </c>
      <c r="AT427" s="239" t="s">
        <v>186</v>
      </c>
      <c r="AU427" s="239" t="s">
        <v>85</v>
      </c>
      <c r="AY427" s="18" t="s">
        <v>183</v>
      </c>
      <c r="BE427" s="240">
        <f>IF(N427="základní",J427,0)</f>
        <v>0</v>
      </c>
      <c r="BF427" s="240">
        <f>IF(N427="snížená",J427,0)</f>
        <v>0</v>
      </c>
      <c r="BG427" s="240">
        <f>IF(N427="zákl. přenesená",J427,0)</f>
        <v>0</v>
      </c>
      <c r="BH427" s="240">
        <f>IF(N427="sníž. přenesená",J427,0)</f>
        <v>0</v>
      </c>
      <c r="BI427" s="240">
        <f>IF(N427="nulová",J427,0)</f>
        <v>0</v>
      </c>
      <c r="BJ427" s="18" t="s">
        <v>83</v>
      </c>
      <c r="BK427" s="240">
        <f>ROUND(I427*H427,2)</f>
        <v>0</v>
      </c>
      <c r="BL427" s="18" t="s">
        <v>196</v>
      </c>
      <c r="BM427" s="239" t="s">
        <v>2698</v>
      </c>
    </row>
    <row r="428" s="13" customFormat="1">
      <c r="A428" s="13"/>
      <c r="B428" s="262"/>
      <c r="C428" s="263"/>
      <c r="D428" s="257" t="s">
        <v>906</v>
      </c>
      <c r="E428" s="264" t="s">
        <v>1</v>
      </c>
      <c r="F428" s="265" t="s">
        <v>2699</v>
      </c>
      <c r="G428" s="263"/>
      <c r="H428" s="266">
        <v>167.30000000000001</v>
      </c>
      <c r="I428" s="267"/>
      <c r="J428" s="263"/>
      <c r="K428" s="263"/>
      <c r="L428" s="268"/>
      <c r="M428" s="269"/>
      <c r="N428" s="270"/>
      <c r="O428" s="270"/>
      <c r="P428" s="270"/>
      <c r="Q428" s="270"/>
      <c r="R428" s="270"/>
      <c r="S428" s="270"/>
      <c r="T428" s="27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72" t="s">
        <v>906</v>
      </c>
      <c r="AU428" s="272" t="s">
        <v>85</v>
      </c>
      <c r="AV428" s="13" t="s">
        <v>85</v>
      </c>
      <c r="AW428" s="13" t="s">
        <v>33</v>
      </c>
      <c r="AX428" s="13" t="s">
        <v>76</v>
      </c>
      <c r="AY428" s="272" t="s">
        <v>183</v>
      </c>
    </row>
    <row r="429" s="14" customFormat="1">
      <c r="A429" s="14"/>
      <c r="B429" s="273"/>
      <c r="C429" s="274"/>
      <c r="D429" s="257" t="s">
        <v>906</v>
      </c>
      <c r="E429" s="275" t="s">
        <v>1</v>
      </c>
      <c r="F429" s="276" t="s">
        <v>920</v>
      </c>
      <c r="G429" s="274"/>
      <c r="H429" s="277">
        <v>167.30000000000001</v>
      </c>
      <c r="I429" s="278"/>
      <c r="J429" s="274"/>
      <c r="K429" s="274"/>
      <c r="L429" s="279"/>
      <c r="M429" s="280"/>
      <c r="N429" s="281"/>
      <c r="O429" s="281"/>
      <c r="P429" s="281"/>
      <c r="Q429" s="281"/>
      <c r="R429" s="281"/>
      <c r="S429" s="281"/>
      <c r="T429" s="28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83" t="s">
        <v>906</v>
      </c>
      <c r="AU429" s="283" t="s">
        <v>85</v>
      </c>
      <c r="AV429" s="14" t="s">
        <v>196</v>
      </c>
      <c r="AW429" s="14" t="s">
        <v>33</v>
      </c>
      <c r="AX429" s="14" t="s">
        <v>83</v>
      </c>
      <c r="AY429" s="283" t="s">
        <v>183</v>
      </c>
    </row>
    <row r="430" s="2" customFormat="1" ht="21.75" customHeight="1">
      <c r="A430" s="39"/>
      <c r="B430" s="40"/>
      <c r="C430" s="228" t="s">
        <v>346</v>
      </c>
      <c r="D430" s="228" t="s">
        <v>186</v>
      </c>
      <c r="E430" s="229" t="s">
        <v>2700</v>
      </c>
      <c r="F430" s="230" t="s">
        <v>2701</v>
      </c>
      <c r="G430" s="231" t="s">
        <v>189</v>
      </c>
      <c r="H430" s="232">
        <v>73.950000000000003</v>
      </c>
      <c r="I430" s="233"/>
      <c r="J430" s="234">
        <f>ROUND(I430*H430,2)</f>
        <v>0</v>
      </c>
      <c r="K430" s="230" t="s">
        <v>194</v>
      </c>
      <c r="L430" s="45"/>
      <c r="M430" s="235" t="s">
        <v>1</v>
      </c>
      <c r="N430" s="236" t="s">
        <v>41</v>
      </c>
      <c r="O430" s="92"/>
      <c r="P430" s="237">
        <f>O430*H430</f>
        <v>0</v>
      </c>
      <c r="Q430" s="237">
        <v>6.0000000000000002E-05</v>
      </c>
      <c r="R430" s="237">
        <f>Q430*H430</f>
        <v>0.004437</v>
      </c>
      <c r="S430" s="237">
        <v>0</v>
      </c>
      <c r="T430" s="238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9" t="s">
        <v>196</v>
      </c>
      <c r="AT430" s="239" t="s">
        <v>186</v>
      </c>
      <c r="AU430" s="239" t="s">
        <v>85</v>
      </c>
      <c r="AY430" s="18" t="s">
        <v>183</v>
      </c>
      <c r="BE430" s="240">
        <f>IF(N430="základní",J430,0)</f>
        <v>0</v>
      </c>
      <c r="BF430" s="240">
        <f>IF(N430="snížená",J430,0)</f>
        <v>0</v>
      </c>
      <c r="BG430" s="240">
        <f>IF(N430="zákl. přenesená",J430,0)</f>
        <v>0</v>
      </c>
      <c r="BH430" s="240">
        <f>IF(N430="sníž. přenesená",J430,0)</f>
        <v>0</v>
      </c>
      <c r="BI430" s="240">
        <f>IF(N430="nulová",J430,0)</f>
        <v>0</v>
      </c>
      <c r="BJ430" s="18" t="s">
        <v>83</v>
      </c>
      <c r="BK430" s="240">
        <f>ROUND(I430*H430,2)</f>
        <v>0</v>
      </c>
      <c r="BL430" s="18" t="s">
        <v>196</v>
      </c>
      <c r="BM430" s="239" t="s">
        <v>2702</v>
      </c>
    </row>
    <row r="431" s="13" customFormat="1">
      <c r="A431" s="13"/>
      <c r="B431" s="262"/>
      <c r="C431" s="263"/>
      <c r="D431" s="257" t="s">
        <v>906</v>
      </c>
      <c r="E431" s="264" t="s">
        <v>1</v>
      </c>
      <c r="F431" s="265" t="s">
        <v>2274</v>
      </c>
      <c r="G431" s="263"/>
      <c r="H431" s="266">
        <v>73.950000000000003</v>
      </c>
      <c r="I431" s="267"/>
      <c r="J431" s="263"/>
      <c r="K431" s="263"/>
      <c r="L431" s="268"/>
      <c r="M431" s="269"/>
      <c r="N431" s="270"/>
      <c r="O431" s="270"/>
      <c r="P431" s="270"/>
      <c r="Q431" s="270"/>
      <c r="R431" s="270"/>
      <c r="S431" s="270"/>
      <c r="T431" s="27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72" t="s">
        <v>906</v>
      </c>
      <c r="AU431" s="272" t="s">
        <v>85</v>
      </c>
      <c r="AV431" s="13" t="s">
        <v>85</v>
      </c>
      <c r="AW431" s="13" t="s">
        <v>33</v>
      </c>
      <c r="AX431" s="13" t="s">
        <v>76</v>
      </c>
      <c r="AY431" s="272" t="s">
        <v>183</v>
      </c>
    </row>
    <row r="432" s="14" customFormat="1">
      <c r="A432" s="14"/>
      <c r="B432" s="273"/>
      <c r="C432" s="274"/>
      <c r="D432" s="257" t="s">
        <v>906</v>
      </c>
      <c r="E432" s="275" t="s">
        <v>1</v>
      </c>
      <c r="F432" s="276" t="s">
        <v>920</v>
      </c>
      <c r="G432" s="274"/>
      <c r="H432" s="277">
        <v>73.950000000000003</v>
      </c>
      <c r="I432" s="278"/>
      <c r="J432" s="274"/>
      <c r="K432" s="274"/>
      <c r="L432" s="279"/>
      <c r="M432" s="280"/>
      <c r="N432" s="281"/>
      <c r="O432" s="281"/>
      <c r="P432" s="281"/>
      <c r="Q432" s="281"/>
      <c r="R432" s="281"/>
      <c r="S432" s="281"/>
      <c r="T432" s="28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83" t="s">
        <v>906</v>
      </c>
      <c r="AU432" s="283" t="s">
        <v>85</v>
      </c>
      <c r="AV432" s="14" t="s">
        <v>196</v>
      </c>
      <c r="AW432" s="14" t="s">
        <v>33</v>
      </c>
      <c r="AX432" s="14" t="s">
        <v>83</v>
      </c>
      <c r="AY432" s="283" t="s">
        <v>183</v>
      </c>
    </row>
    <row r="433" s="2" customFormat="1" ht="21.75" customHeight="1">
      <c r="A433" s="39"/>
      <c r="B433" s="40"/>
      <c r="C433" s="228" t="s">
        <v>516</v>
      </c>
      <c r="D433" s="228" t="s">
        <v>186</v>
      </c>
      <c r="E433" s="229" t="s">
        <v>2703</v>
      </c>
      <c r="F433" s="230" t="s">
        <v>2704</v>
      </c>
      <c r="G433" s="231" t="s">
        <v>189</v>
      </c>
      <c r="H433" s="232">
        <v>104.8</v>
      </c>
      <c r="I433" s="233"/>
      <c r="J433" s="234">
        <f>ROUND(I433*H433,2)</f>
        <v>0</v>
      </c>
      <c r="K433" s="230" t="s">
        <v>194</v>
      </c>
      <c r="L433" s="45"/>
      <c r="M433" s="235" t="s">
        <v>1</v>
      </c>
      <c r="N433" s="236" t="s">
        <v>41</v>
      </c>
      <c r="O433" s="92"/>
      <c r="P433" s="237">
        <f>O433*H433</f>
        <v>0</v>
      </c>
      <c r="Q433" s="237">
        <v>6.9999999999999994E-05</v>
      </c>
      <c r="R433" s="237">
        <f>Q433*H433</f>
        <v>0.0073359999999999988</v>
      </c>
      <c r="S433" s="237">
        <v>0</v>
      </c>
      <c r="T433" s="238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9" t="s">
        <v>196</v>
      </c>
      <c r="AT433" s="239" t="s">
        <v>186</v>
      </c>
      <c r="AU433" s="239" t="s">
        <v>85</v>
      </c>
      <c r="AY433" s="18" t="s">
        <v>183</v>
      </c>
      <c r="BE433" s="240">
        <f>IF(N433="základní",J433,0)</f>
        <v>0</v>
      </c>
      <c r="BF433" s="240">
        <f>IF(N433="snížená",J433,0)</f>
        <v>0</v>
      </c>
      <c r="BG433" s="240">
        <f>IF(N433="zákl. přenesená",J433,0)</f>
        <v>0</v>
      </c>
      <c r="BH433" s="240">
        <f>IF(N433="sníž. přenesená",J433,0)</f>
        <v>0</v>
      </c>
      <c r="BI433" s="240">
        <f>IF(N433="nulová",J433,0)</f>
        <v>0</v>
      </c>
      <c r="BJ433" s="18" t="s">
        <v>83</v>
      </c>
      <c r="BK433" s="240">
        <f>ROUND(I433*H433,2)</f>
        <v>0</v>
      </c>
      <c r="BL433" s="18" t="s">
        <v>196</v>
      </c>
      <c r="BM433" s="239" t="s">
        <v>2705</v>
      </c>
    </row>
    <row r="434" s="13" customFormat="1">
      <c r="A434" s="13"/>
      <c r="B434" s="262"/>
      <c r="C434" s="263"/>
      <c r="D434" s="257" t="s">
        <v>906</v>
      </c>
      <c r="E434" s="264" t="s">
        <v>1</v>
      </c>
      <c r="F434" s="265" t="s">
        <v>2277</v>
      </c>
      <c r="G434" s="263"/>
      <c r="H434" s="266">
        <v>104.8</v>
      </c>
      <c r="I434" s="267"/>
      <c r="J434" s="263"/>
      <c r="K434" s="263"/>
      <c r="L434" s="268"/>
      <c r="M434" s="269"/>
      <c r="N434" s="270"/>
      <c r="O434" s="270"/>
      <c r="P434" s="270"/>
      <c r="Q434" s="270"/>
      <c r="R434" s="270"/>
      <c r="S434" s="270"/>
      <c r="T434" s="27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72" t="s">
        <v>906</v>
      </c>
      <c r="AU434" s="272" t="s">
        <v>85</v>
      </c>
      <c r="AV434" s="13" t="s">
        <v>85</v>
      </c>
      <c r="AW434" s="13" t="s">
        <v>33</v>
      </c>
      <c r="AX434" s="13" t="s">
        <v>76</v>
      </c>
      <c r="AY434" s="272" t="s">
        <v>183</v>
      </c>
    </row>
    <row r="435" s="14" customFormat="1">
      <c r="A435" s="14"/>
      <c r="B435" s="273"/>
      <c r="C435" s="274"/>
      <c r="D435" s="257" t="s">
        <v>906</v>
      </c>
      <c r="E435" s="275" t="s">
        <v>1</v>
      </c>
      <c r="F435" s="276" t="s">
        <v>920</v>
      </c>
      <c r="G435" s="274"/>
      <c r="H435" s="277">
        <v>104.8</v>
      </c>
      <c r="I435" s="278"/>
      <c r="J435" s="274"/>
      <c r="K435" s="274"/>
      <c r="L435" s="279"/>
      <c r="M435" s="280"/>
      <c r="N435" s="281"/>
      <c r="O435" s="281"/>
      <c r="P435" s="281"/>
      <c r="Q435" s="281"/>
      <c r="R435" s="281"/>
      <c r="S435" s="281"/>
      <c r="T435" s="28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83" t="s">
        <v>906</v>
      </c>
      <c r="AU435" s="283" t="s">
        <v>85</v>
      </c>
      <c r="AV435" s="14" t="s">
        <v>196</v>
      </c>
      <c r="AW435" s="14" t="s">
        <v>33</v>
      </c>
      <c r="AX435" s="14" t="s">
        <v>83</v>
      </c>
      <c r="AY435" s="283" t="s">
        <v>183</v>
      </c>
    </row>
    <row r="436" s="2" customFormat="1" ht="21.75" customHeight="1">
      <c r="A436" s="39"/>
      <c r="B436" s="40"/>
      <c r="C436" s="228" t="s">
        <v>351</v>
      </c>
      <c r="D436" s="228" t="s">
        <v>186</v>
      </c>
      <c r="E436" s="229" t="s">
        <v>2706</v>
      </c>
      <c r="F436" s="230" t="s">
        <v>2707</v>
      </c>
      <c r="G436" s="231" t="s">
        <v>189</v>
      </c>
      <c r="H436" s="232">
        <v>62.5</v>
      </c>
      <c r="I436" s="233"/>
      <c r="J436" s="234">
        <f>ROUND(I436*H436,2)</f>
        <v>0</v>
      </c>
      <c r="K436" s="230" t="s">
        <v>194</v>
      </c>
      <c r="L436" s="45"/>
      <c r="M436" s="235" t="s">
        <v>1</v>
      </c>
      <c r="N436" s="236" t="s">
        <v>41</v>
      </c>
      <c r="O436" s="92"/>
      <c r="P436" s="237">
        <f>O436*H436</f>
        <v>0</v>
      </c>
      <c r="Q436" s="237">
        <v>9.0000000000000006E-05</v>
      </c>
      <c r="R436" s="237">
        <f>Q436*H436</f>
        <v>0.0056250000000000007</v>
      </c>
      <c r="S436" s="237">
        <v>0</v>
      </c>
      <c r="T436" s="238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9" t="s">
        <v>196</v>
      </c>
      <c r="AT436" s="239" t="s">
        <v>186</v>
      </c>
      <c r="AU436" s="239" t="s">
        <v>85</v>
      </c>
      <c r="AY436" s="18" t="s">
        <v>183</v>
      </c>
      <c r="BE436" s="240">
        <f>IF(N436="základní",J436,0)</f>
        <v>0</v>
      </c>
      <c r="BF436" s="240">
        <f>IF(N436="snížená",J436,0)</f>
        <v>0</v>
      </c>
      <c r="BG436" s="240">
        <f>IF(N436="zákl. přenesená",J436,0)</f>
        <v>0</v>
      </c>
      <c r="BH436" s="240">
        <f>IF(N436="sníž. přenesená",J436,0)</f>
        <v>0</v>
      </c>
      <c r="BI436" s="240">
        <f>IF(N436="nulová",J436,0)</f>
        <v>0</v>
      </c>
      <c r="BJ436" s="18" t="s">
        <v>83</v>
      </c>
      <c r="BK436" s="240">
        <f>ROUND(I436*H436,2)</f>
        <v>0</v>
      </c>
      <c r="BL436" s="18" t="s">
        <v>196</v>
      </c>
      <c r="BM436" s="239" t="s">
        <v>2708</v>
      </c>
    </row>
    <row r="437" s="13" customFormat="1">
      <c r="A437" s="13"/>
      <c r="B437" s="262"/>
      <c r="C437" s="263"/>
      <c r="D437" s="257" t="s">
        <v>906</v>
      </c>
      <c r="E437" s="264" t="s">
        <v>1</v>
      </c>
      <c r="F437" s="265" t="s">
        <v>2281</v>
      </c>
      <c r="G437" s="263"/>
      <c r="H437" s="266">
        <v>62.5</v>
      </c>
      <c r="I437" s="267"/>
      <c r="J437" s="263"/>
      <c r="K437" s="263"/>
      <c r="L437" s="268"/>
      <c r="M437" s="269"/>
      <c r="N437" s="270"/>
      <c r="O437" s="270"/>
      <c r="P437" s="270"/>
      <c r="Q437" s="270"/>
      <c r="R437" s="270"/>
      <c r="S437" s="270"/>
      <c r="T437" s="27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72" t="s">
        <v>906</v>
      </c>
      <c r="AU437" s="272" t="s">
        <v>85</v>
      </c>
      <c r="AV437" s="13" t="s">
        <v>85</v>
      </c>
      <c r="AW437" s="13" t="s">
        <v>33</v>
      </c>
      <c r="AX437" s="13" t="s">
        <v>76</v>
      </c>
      <c r="AY437" s="272" t="s">
        <v>183</v>
      </c>
    </row>
    <row r="438" s="14" customFormat="1">
      <c r="A438" s="14"/>
      <c r="B438" s="273"/>
      <c r="C438" s="274"/>
      <c r="D438" s="257" t="s">
        <v>906</v>
      </c>
      <c r="E438" s="275" t="s">
        <v>1</v>
      </c>
      <c r="F438" s="276" t="s">
        <v>920</v>
      </c>
      <c r="G438" s="274"/>
      <c r="H438" s="277">
        <v>62.5</v>
      </c>
      <c r="I438" s="278"/>
      <c r="J438" s="274"/>
      <c r="K438" s="274"/>
      <c r="L438" s="279"/>
      <c r="M438" s="280"/>
      <c r="N438" s="281"/>
      <c r="O438" s="281"/>
      <c r="P438" s="281"/>
      <c r="Q438" s="281"/>
      <c r="R438" s="281"/>
      <c r="S438" s="281"/>
      <c r="T438" s="28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83" t="s">
        <v>906</v>
      </c>
      <c r="AU438" s="283" t="s">
        <v>85</v>
      </c>
      <c r="AV438" s="14" t="s">
        <v>196</v>
      </c>
      <c r="AW438" s="14" t="s">
        <v>33</v>
      </c>
      <c r="AX438" s="14" t="s">
        <v>83</v>
      </c>
      <c r="AY438" s="283" t="s">
        <v>183</v>
      </c>
    </row>
    <row r="439" s="12" customFormat="1" ht="22.8" customHeight="1">
      <c r="A439" s="12"/>
      <c r="B439" s="212"/>
      <c r="C439" s="213"/>
      <c r="D439" s="214" t="s">
        <v>75</v>
      </c>
      <c r="E439" s="226" t="s">
        <v>215</v>
      </c>
      <c r="F439" s="226" t="s">
        <v>962</v>
      </c>
      <c r="G439" s="213"/>
      <c r="H439" s="213"/>
      <c r="I439" s="216"/>
      <c r="J439" s="227">
        <f>BK439</f>
        <v>0</v>
      </c>
      <c r="K439" s="213"/>
      <c r="L439" s="218"/>
      <c r="M439" s="219"/>
      <c r="N439" s="220"/>
      <c r="O439" s="220"/>
      <c r="P439" s="221">
        <f>SUM(P440:P454)</f>
        <v>0</v>
      </c>
      <c r="Q439" s="220"/>
      <c r="R439" s="221">
        <f>SUM(R440:R454)</f>
        <v>0.76905000000000001</v>
      </c>
      <c r="S439" s="220"/>
      <c r="T439" s="222">
        <f>SUM(T440:T454)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23" t="s">
        <v>83</v>
      </c>
      <c r="AT439" s="224" t="s">
        <v>75</v>
      </c>
      <c r="AU439" s="224" t="s">
        <v>83</v>
      </c>
      <c r="AY439" s="223" t="s">
        <v>183</v>
      </c>
      <c r="BK439" s="225">
        <f>SUM(BK440:BK454)</f>
        <v>0</v>
      </c>
    </row>
    <row r="440" s="2" customFormat="1" ht="33" customHeight="1">
      <c r="A440" s="39"/>
      <c r="B440" s="40"/>
      <c r="C440" s="228" t="s">
        <v>525</v>
      </c>
      <c r="D440" s="228" t="s">
        <v>186</v>
      </c>
      <c r="E440" s="229" t="s">
        <v>2709</v>
      </c>
      <c r="F440" s="230" t="s">
        <v>2710</v>
      </c>
      <c r="G440" s="231" t="s">
        <v>189</v>
      </c>
      <c r="H440" s="232">
        <v>3</v>
      </c>
      <c r="I440" s="233"/>
      <c r="J440" s="234">
        <f>ROUND(I440*H440,2)</f>
        <v>0</v>
      </c>
      <c r="K440" s="230" t="s">
        <v>194</v>
      </c>
      <c r="L440" s="45"/>
      <c r="M440" s="235" t="s">
        <v>1</v>
      </c>
      <c r="N440" s="236" t="s">
        <v>41</v>
      </c>
      <c r="O440" s="92"/>
      <c r="P440" s="237">
        <f>O440*H440</f>
        <v>0</v>
      </c>
      <c r="Q440" s="237">
        <v>0.15540000000000001</v>
      </c>
      <c r="R440" s="237">
        <f>Q440*H440</f>
        <v>0.46620000000000006</v>
      </c>
      <c r="S440" s="237">
        <v>0</v>
      </c>
      <c r="T440" s="238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9" t="s">
        <v>196</v>
      </c>
      <c r="AT440" s="239" t="s">
        <v>186</v>
      </c>
      <c r="AU440" s="239" t="s">
        <v>85</v>
      </c>
      <c r="AY440" s="18" t="s">
        <v>183</v>
      </c>
      <c r="BE440" s="240">
        <f>IF(N440="základní",J440,0)</f>
        <v>0</v>
      </c>
      <c r="BF440" s="240">
        <f>IF(N440="snížená",J440,0)</f>
        <v>0</v>
      </c>
      <c r="BG440" s="240">
        <f>IF(N440="zákl. přenesená",J440,0)</f>
        <v>0</v>
      </c>
      <c r="BH440" s="240">
        <f>IF(N440="sníž. přenesená",J440,0)</f>
        <v>0</v>
      </c>
      <c r="BI440" s="240">
        <f>IF(N440="nulová",J440,0)</f>
        <v>0</v>
      </c>
      <c r="BJ440" s="18" t="s">
        <v>83</v>
      </c>
      <c r="BK440" s="240">
        <f>ROUND(I440*H440,2)</f>
        <v>0</v>
      </c>
      <c r="BL440" s="18" t="s">
        <v>196</v>
      </c>
      <c r="BM440" s="239" t="s">
        <v>2711</v>
      </c>
    </row>
    <row r="441" s="13" customFormat="1">
      <c r="A441" s="13"/>
      <c r="B441" s="262"/>
      <c r="C441" s="263"/>
      <c r="D441" s="257" t="s">
        <v>906</v>
      </c>
      <c r="E441" s="264" t="s">
        <v>1</v>
      </c>
      <c r="F441" s="265" t="s">
        <v>2332</v>
      </c>
      <c r="G441" s="263"/>
      <c r="H441" s="266">
        <v>3</v>
      </c>
      <c r="I441" s="267"/>
      <c r="J441" s="263"/>
      <c r="K441" s="263"/>
      <c r="L441" s="268"/>
      <c r="M441" s="269"/>
      <c r="N441" s="270"/>
      <c r="O441" s="270"/>
      <c r="P441" s="270"/>
      <c r="Q441" s="270"/>
      <c r="R441" s="270"/>
      <c r="S441" s="270"/>
      <c r="T441" s="27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72" t="s">
        <v>906</v>
      </c>
      <c r="AU441" s="272" t="s">
        <v>85</v>
      </c>
      <c r="AV441" s="13" t="s">
        <v>85</v>
      </c>
      <c r="AW441" s="13" t="s">
        <v>33</v>
      </c>
      <c r="AX441" s="13" t="s">
        <v>76</v>
      </c>
      <c r="AY441" s="272" t="s">
        <v>183</v>
      </c>
    </row>
    <row r="442" s="14" customFormat="1">
      <c r="A442" s="14"/>
      <c r="B442" s="273"/>
      <c r="C442" s="274"/>
      <c r="D442" s="257" t="s">
        <v>906</v>
      </c>
      <c r="E442" s="275" t="s">
        <v>1</v>
      </c>
      <c r="F442" s="276" t="s">
        <v>920</v>
      </c>
      <c r="G442" s="274"/>
      <c r="H442" s="277">
        <v>3</v>
      </c>
      <c r="I442" s="278"/>
      <c r="J442" s="274"/>
      <c r="K442" s="274"/>
      <c r="L442" s="279"/>
      <c r="M442" s="280"/>
      <c r="N442" s="281"/>
      <c r="O442" s="281"/>
      <c r="P442" s="281"/>
      <c r="Q442" s="281"/>
      <c r="R442" s="281"/>
      <c r="S442" s="281"/>
      <c r="T442" s="28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83" t="s">
        <v>906</v>
      </c>
      <c r="AU442" s="283" t="s">
        <v>85</v>
      </c>
      <c r="AV442" s="14" t="s">
        <v>196</v>
      </c>
      <c r="AW442" s="14" t="s">
        <v>33</v>
      </c>
      <c r="AX442" s="14" t="s">
        <v>83</v>
      </c>
      <c r="AY442" s="283" t="s">
        <v>183</v>
      </c>
    </row>
    <row r="443" s="2" customFormat="1" ht="24.15" customHeight="1">
      <c r="A443" s="39"/>
      <c r="B443" s="40"/>
      <c r="C443" s="228" t="s">
        <v>354</v>
      </c>
      <c r="D443" s="228" t="s">
        <v>186</v>
      </c>
      <c r="E443" s="229" t="s">
        <v>2712</v>
      </c>
      <c r="F443" s="230" t="s">
        <v>2713</v>
      </c>
      <c r="G443" s="231" t="s">
        <v>189</v>
      </c>
      <c r="H443" s="232">
        <v>3</v>
      </c>
      <c r="I443" s="233"/>
      <c r="J443" s="234">
        <f>ROUND(I443*H443,2)</f>
        <v>0</v>
      </c>
      <c r="K443" s="230" t="s">
        <v>194</v>
      </c>
      <c r="L443" s="45"/>
      <c r="M443" s="235" t="s">
        <v>1</v>
      </c>
      <c r="N443" s="236" t="s">
        <v>41</v>
      </c>
      <c r="O443" s="92"/>
      <c r="P443" s="237">
        <f>O443*H443</f>
        <v>0</v>
      </c>
      <c r="Q443" s="237">
        <v>0.10095</v>
      </c>
      <c r="R443" s="237">
        <f>Q443*H443</f>
        <v>0.30285000000000001</v>
      </c>
      <c r="S443" s="237">
        <v>0</v>
      </c>
      <c r="T443" s="238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9" t="s">
        <v>196</v>
      </c>
      <c r="AT443" s="239" t="s">
        <v>186</v>
      </c>
      <c r="AU443" s="239" t="s">
        <v>85</v>
      </c>
      <c r="AY443" s="18" t="s">
        <v>183</v>
      </c>
      <c r="BE443" s="240">
        <f>IF(N443="základní",J443,0)</f>
        <v>0</v>
      </c>
      <c r="BF443" s="240">
        <f>IF(N443="snížená",J443,0)</f>
        <v>0</v>
      </c>
      <c r="BG443" s="240">
        <f>IF(N443="zákl. přenesená",J443,0)</f>
        <v>0</v>
      </c>
      <c r="BH443" s="240">
        <f>IF(N443="sníž. přenesená",J443,0)</f>
        <v>0</v>
      </c>
      <c r="BI443" s="240">
        <f>IF(N443="nulová",J443,0)</f>
        <v>0</v>
      </c>
      <c r="BJ443" s="18" t="s">
        <v>83</v>
      </c>
      <c r="BK443" s="240">
        <f>ROUND(I443*H443,2)</f>
        <v>0</v>
      </c>
      <c r="BL443" s="18" t="s">
        <v>196</v>
      </c>
      <c r="BM443" s="239" t="s">
        <v>2714</v>
      </c>
    </row>
    <row r="444" s="13" customFormat="1">
      <c r="A444" s="13"/>
      <c r="B444" s="262"/>
      <c r="C444" s="263"/>
      <c r="D444" s="257" t="s">
        <v>906</v>
      </c>
      <c r="E444" s="264" t="s">
        <v>1</v>
      </c>
      <c r="F444" s="265" t="s">
        <v>2336</v>
      </c>
      <c r="G444" s="263"/>
      <c r="H444" s="266">
        <v>3</v>
      </c>
      <c r="I444" s="267"/>
      <c r="J444" s="263"/>
      <c r="K444" s="263"/>
      <c r="L444" s="268"/>
      <c r="M444" s="269"/>
      <c r="N444" s="270"/>
      <c r="O444" s="270"/>
      <c r="P444" s="270"/>
      <c r="Q444" s="270"/>
      <c r="R444" s="270"/>
      <c r="S444" s="270"/>
      <c r="T444" s="27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72" t="s">
        <v>906</v>
      </c>
      <c r="AU444" s="272" t="s">
        <v>85</v>
      </c>
      <c r="AV444" s="13" t="s">
        <v>85</v>
      </c>
      <c r="AW444" s="13" t="s">
        <v>33</v>
      </c>
      <c r="AX444" s="13" t="s">
        <v>76</v>
      </c>
      <c r="AY444" s="272" t="s">
        <v>183</v>
      </c>
    </row>
    <row r="445" s="14" customFormat="1">
      <c r="A445" s="14"/>
      <c r="B445" s="273"/>
      <c r="C445" s="274"/>
      <c r="D445" s="257" t="s">
        <v>906</v>
      </c>
      <c r="E445" s="275" t="s">
        <v>1</v>
      </c>
      <c r="F445" s="276" t="s">
        <v>920</v>
      </c>
      <c r="G445" s="274"/>
      <c r="H445" s="277">
        <v>3</v>
      </c>
      <c r="I445" s="278"/>
      <c r="J445" s="274"/>
      <c r="K445" s="274"/>
      <c r="L445" s="279"/>
      <c r="M445" s="280"/>
      <c r="N445" s="281"/>
      <c r="O445" s="281"/>
      <c r="P445" s="281"/>
      <c r="Q445" s="281"/>
      <c r="R445" s="281"/>
      <c r="S445" s="281"/>
      <c r="T445" s="28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83" t="s">
        <v>906</v>
      </c>
      <c r="AU445" s="283" t="s">
        <v>85</v>
      </c>
      <c r="AV445" s="14" t="s">
        <v>196</v>
      </c>
      <c r="AW445" s="14" t="s">
        <v>33</v>
      </c>
      <c r="AX445" s="14" t="s">
        <v>83</v>
      </c>
      <c r="AY445" s="283" t="s">
        <v>183</v>
      </c>
    </row>
    <row r="446" s="2" customFormat="1" ht="24.15" customHeight="1">
      <c r="A446" s="39"/>
      <c r="B446" s="40"/>
      <c r="C446" s="228" t="s">
        <v>532</v>
      </c>
      <c r="D446" s="228" t="s">
        <v>186</v>
      </c>
      <c r="E446" s="229" t="s">
        <v>2715</v>
      </c>
      <c r="F446" s="230" t="s">
        <v>2716</v>
      </c>
      <c r="G446" s="231" t="s">
        <v>189</v>
      </c>
      <c r="H446" s="232">
        <v>3</v>
      </c>
      <c r="I446" s="233"/>
      <c r="J446" s="234">
        <f>ROUND(I446*H446,2)</f>
        <v>0</v>
      </c>
      <c r="K446" s="230" t="s">
        <v>194</v>
      </c>
      <c r="L446" s="45"/>
      <c r="M446" s="235" t="s">
        <v>1</v>
      </c>
      <c r="N446" s="236" t="s">
        <v>41</v>
      </c>
      <c r="O446" s="92"/>
      <c r="P446" s="237">
        <f>O446*H446</f>
        <v>0</v>
      </c>
      <c r="Q446" s="237">
        <v>0</v>
      </c>
      <c r="R446" s="237">
        <f>Q446*H446</f>
        <v>0</v>
      </c>
      <c r="S446" s="237">
        <v>0</v>
      </c>
      <c r="T446" s="238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9" t="s">
        <v>196</v>
      </c>
      <c r="AT446" s="239" t="s">
        <v>186</v>
      </c>
      <c r="AU446" s="239" t="s">
        <v>85</v>
      </c>
      <c r="AY446" s="18" t="s">
        <v>183</v>
      </c>
      <c r="BE446" s="240">
        <f>IF(N446="základní",J446,0)</f>
        <v>0</v>
      </c>
      <c r="BF446" s="240">
        <f>IF(N446="snížená",J446,0)</f>
        <v>0</v>
      </c>
      <c r="BG446" s="240">
        <f>IF(N446="zákl. přenesená",J446,0)</f>
        <v>0</v>
      </c>
      <c r="BH446" s="240">
        <f>IF(N446="sníž. přenesená",J446,0)</f>
        <v>0</v>
      </c>
      <c r="BI446" s="240">
        <f>IF(N446="nulová",J446,0)</f>
        <v>0</v>
      </c>
      <c r="BJ446" s="18" t="s">
        <v>83</v>
      </c>
      <c r="BK446" s="240">
        <f>ROUND(I446*H446,2)</f>
        <v>0</v>
      </c>
      <c r="BL446" s="18" t="s">
        <v>196</v>
      </c>
      <c r="BM446" s="239" t="s">
        <v>2717</v>
      </c>
    </row>
    <row r="447" s="13" customFormat="1">
      <c r="A447" s="13"/>
      <c r="B447" s="262"/>
      <c r="C447" s="263"/>
      <c r="D447" s="257" t="s">
        <v>906</v>
      </c>
      <c r="E447" s="264" t="s">
        <v>1</v>
      </c>
      <c r="F447" s="265" t="s">
        <v>2336</v>
      </c>
      <c r="G447" s="263"/>
      <c r="H447" s="266">
        <v>3</v>
      </c>
      <c r="I447" s="267"/>
      <c r="J447" s="263"/>
      <c r="K447" s="263"/>
      <c r="L447" s="268"/>
      <c r="M447" s="269"/>
      <c r="N447" s="270"/>
      <c r="O447" s="270"/>
      <c r="P447" s="270"/>
      <c r="Q447" s="270"/>
      <c r="R447" s="270"/>
      <c r="S447" s="270"/>
      <c r="T447" s="27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72" t="s">
        <v>906</v>
      </c>
      <c r="AU447" s="272" t="s">
        <v>85</v>
      </c>
      <c r="AV447" s="13" t="s">
        <v>85</v>
      </c>
      <c r="AW447" s="13" t="s">
        <v>33</v>
      </c>
      <c r="AX447" s="13" t="s">
        <v>76</v>
      </c>
      <c r="AY447" s="272" t="s">
        <v>183</v>
      </c>
    </row>
    <row r="448" s="14" customFormat="1">
      <c r="A448" s="14"/>
      <c r="B448" s="273"/>
      <c r="C448" s="274"/>
      <c r="D448" s="257" t="s">
        <v>906</v>
      </c>
      <c r="E448" s="275" t="s">
        <v>1</v>
      </c>
      <c r="F448" s="276" t="s">
        <v>920</v>
      </c>
      <c r="G448" s="274"/>
      <c r="H448" s="277">
        <v>3</v>
      </c>
      <c r="I448" s="278"/>
      <c r="J448" s="274"/>
      <c r="K448" s="274"/>
      <c r="L448" s="279"/>
      <c r="M448" s="280"/>
      <c r="N448" s="281"/>
      <c r="O448" s="281"/>
      <c r="P448" s="281"/>
      <c r="Q448" s="281"/>
      <c r="R448" s="281"/>
      <c r="S448" s="281"/>
      <c r="T448" s="282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83" t="s">
        <v>906</v>
      </c>
      <c r="AU448" s="283" t="s">
        <v>85</v>
      </c>
      <c r="AV448" s="14" t="s">
        <v>196</v>
      </c>
      <c r="AW448" s="14" t="s">
        <v>33</v>
      </c>
      <c r="AX448" s="14" t="s">
        <v>83</v>
      </c>
      <c r="AY448" s="283" t="s">
        <v>183</v>
      </c>
    </row>
    <row r="449" s="2" customFormat="1" ht="24.15" customHeight="1">
      <c r="A449" s="39"/>
      <c r="B449" s="40"/>
      <c r="C449" s="228" t="s">
        <v>360</v>
      </c>
      <c r="D449" s="228" t="s">
        <v>186</v>
      </c>
      <c r="E449" s="229" t="s">
        <v>2718</v>
      </c>
      <c r="F449" s="230" t="s">
        <v>2719</v>
      </c>
      <c r="G449" s="231" t="s">
        <v>189</v>
      </c>
      <c r="H449" s="232">
        <v>3</v>
      </c>
      <c r="I449" s="233"/>
      <c r="J449" s="234">
        <f>ROUND(I449*H449,2)</f>
        <v>0</v>
      </c>
      <c r="K449" s="230" t="s">
        <v>194</v>
      </c>
      <c r="L449" s="45"/>
      <c r="M449" s="235" t="s">
        <v>1</v>
      </c>
      <c r="N449" s="236" t="s">
        <v>41</v>
      </c>
      <c r="O449" s="92"/>
      <c r="P449" s="237">
        <f>O449*H449</f>
        <v>0</v>
      </c>
      <c r="Q449" s="237">
        <v>0</v>
      </c>
      <c r="R449" s="237">
        <f>Q449*H449</f>
        <v>0</v>
      </c>
      <c r="S449" s="237">
        <v>0</v>
      </c>
      <c r="T449" s="238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9" t="s">
        <v>196</v>
      </c>
      <c r="AT449" s="239" t="s">
        <v>186</v>
      </c>
      <c r="AU449" s="239" t="s">
        <v>85</v>
      </c>
      <c r="AY449" s="18" t="s">
        <v>183</v>
      </c>
      <c r="BE449" s="240">
        <f>IF(N449="základní",J449,0)</f>
        <v>0</v>
      </c>
      <c r="BF449" s="240">
        <f>IF(N449="snížená",J449,0)</f>
        <v>0</v>
      </c>
      <c r="BG449" s="240">
        <f>IF(N449="zákl. přenesená",J449,0)</f>
        <v>0</v>
      </c>
      <c r="BH449" s="240">
        <f>IF(N449="sníž. přenesená",J449,0)</f>
        <v>0</v>
      </c>
      <c r="BI449" s="240">
        <f>IF(N449="nulová",J449,0)</f>
        <v>0</v>
      </c>
      <c r="BJ449" s="18" t="s">
        <v>83</v>
      </c>
      <c r="BK449" s="240">
        <f>ROUND(I449*H449,2)</f>
        <v>0</v>
      </c>
      <c r="BL449" s="18" t="s">
        <v>196</v>
      </c>
      <c r="BM449" s="239" t="s">
        <v>2720</v>
      </c>
    </row>
    <row r="450" s="13" customFormat="1">
      <c r="A450" s="13"/>
      <c r="B450" s="262"/>
      <c r="C450" s="263"/>
      <c r="D450" s="257" t="s">
        <v>906</v>
      </c>
      <c r="E450" s="264" t="s">
        <v>1</v>
      </c>
      <c r="F450" s="265" t="s">
        <v>2332</v>
      </c>
      <c r="G450" s="263"/>
      <c r="H450" s="266">
        <v>3</v>
      </c>
      <c r="I450" s="267"/>
      <c r="J450" s="263"/>
      <c r="K450" s="263"/>
      <c r="L450" s="268"/>
      <c r="M450" s="269"/>
      <c r="N450" s="270"/>
      <c r="O450" s="270"/>
      <c r="P450" s="270"/>
      <c r="Q450" s="270"/>
      <c r="R450" s="270"/>
      <c r="S450" s="270"/>
      <c r="T450" s="27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72" t="s">
        <v>906</v>
      </c>
      <c r="AU450" s="272" t="s">
        <v>85</v>
      </c>
      <c r="AV450" s="13" t="s">
        <v>85</v>
      </c>
      <c r="AW450" s="13" t="s">
        <v>33</v>
      </c>
      <c r="AX450" s="13" t="s">
        <v>76</v>
      </c>
      <c r="AY450" s="272" t="s">
        <v>183</v>
      </c>
    </row>
    <row r="451" s="14" customFormat="1">
      <c r="A451" s="14"/>
      <c r="B451" s="273"/>
      <c r="C451" s="274"/>
      <c r="D451" s="257" t="s">
        <v>906</v>
      </c>
      <c r="E451" s="275" t="s">
        <v>1</v>
      </c>
      <c r="F451" s="276" t="s">
        <v>920</v>
      </c>
      <c r="G451" s="274"/>
      <c r="H451" s="277">
        <v>3</v>
      </c>
      <c r="I451" s="278"/>
      <c r="J451" s="274"/>
      <c r="K451" s="274"/>
      <c r="L451" s="279"/>
      <c r="M451" s="280"/>
      <c r="N451" s="281"/>
      <c r="O451" s="281"/>
      <c r="P451" s="281"/>
      <c r="Q451" s="281"/>
      <c r="R451" s="281"/>
      <c r="S451" s="281"/>
      <c r="T451" s="28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83" t="s">
        <v>906</v>
      </c>
      <c r="AU451" s="283" t="s">
        <v>85</v>
      </c>
      <c r="AV451" s="14" t="s">
        <v>196</v>
      </c>
      <c r="AW451" s="14" t="s">
        <v>33</v>
      </c>
      <c r="AX451" s="14" t="s">
        <v>83</v>
      </c>
      <c r="AY451" s="283" t="s">
        <v>183</v>
      </c>
    </row>
    <row r="452" s="2" customFormat="1" ht="33" customHeight="1">
      <c r="A452" s="39"/>
      <c r="B452" s="40"/>
      <c r="C452" s="228" t="s">
        <v>540</v>
      </c>
      <c r="D452" s="228" t="s">
        <v>186</v>
      </c>
      <c r="E452" s="229" t="s">
        <v>2721</v>
      </c>
      <c r="F452" s="230" t="s">
        <v>2722</v>
      </c>
      <c r="G452" s="231" t="s">
        <v>469</v>
      </c>
      <c r="H452" s="232">
        <v>118.75</v>
      </c>
      <c r="I452" s="233"/>
      <c r="J452" s="234">
        <f>ROUND(I452*H452,2)</f>
        <v>0</v>
      </c>
      <c r="K452" s="230" t="s">
        <v>194</v>
      </c>
      <c r="L452" s="45"/>
      <c r="M452" s="235" t="s">
        <v>1</v>
      </c>
      <c r="N452" s="236" t="s">
        <v>41</v>
      </c>
      <c r="O452" s="92"/>
      <c r="P452" s="237">
        <f>O452*H452</f>
        <v>0</v>
      </c>
      <c r="Q452" s="237">
        <v>0</v>
      </c>
      <c r="R452" s="237">
        <f>Q452*H452</f>
        <v>0</v>
      </c>
      <c r="S452" s="237">
        <v>0</v>
      </c>
      <c r="T452" s="238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9" t="s">
        <v>196</v>
      </c>
      <c r="AT452" s="239" t="s">
        <v>186</v>
      </c>
      <c r="AU452" s="239" t="s">
        <v>85</v>
      </c>
      <c r="AY452" s="18" t="s">
        <v>183</v>
      </c>
      <c r="BE452" s="240">
        <f>IF(N452="základní",J452,0)</f>
        <v>0</v>
      </c>
      <c r="BF452" s="240">
        <f>IF(N452="snížená",J452,0)</f>
        <v>0</v>
      </c>
      <c r="BG452" s="240">
        <f>IF(N452="zákl. přenesená",J452,0)</f>
        <v>0</v>
      </c>
      <c r="BH452" s="240">
        <f>IF(N452="sníž. přenesená",J452,0)</f>
        <v>0</v>
      </c>
      <c r="BI452" s="240">
        <f>IF(N452="nulová",J452,0)</f>
        <v>0</v>
      </c>
      <c r="BJ452" s="18" t="s">
        <v>83</v>
      </c>
      <c r="BK452" s="240">
        <f>ROUND(I452*H452,2)</f>
        <v>0</v>
      </c>
      <c r="BL452" s="18" t="s">
        <v>196</v>
      </c>
      <c r="BM452" s="239" t="s">
        <v>2723</v>
      </c>
    </row>
    <row r="453" s="13" customFormat="1">
      <c r="A453" s="13"/>
      <c r="B453" s="262"/>
      <c r="C453" s="263"/>
      <c r="D453" s="257" t="s">
        <v>906</v>
      </c>
      <c r="E453" s="264" t="s">
        <v>1</v>
      </c>
      <c r="F453" s="265" t="s">
        <v>2302</v>
      </c>
      <c r="G453" s="263"/>
      <c r="H453" s="266">
        <v>118.75</v>
      </c>
      <c r="I453" s="267"/>
      <c r="J453" s="263"/>
      <c r="K453" s="263"/>
      <c r="L453" s="268"/>
      <c r="M453" s="269"/>
      <c r="N453" s="270"/>
      <c r="O453" s="270"/>
      <c r="P453" s="270"/>
      <c r="Q453" s="270"/>
      <c r="R453" s="270"/>
      <c r="S453" s="270"/>
      <c r="T453" s="27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72" t="s">
        <v>906</v>
      </c>
      <c r="AU453" s="272" t="s">
        <v>85</v>
      </c>
      <c r="AV453" s="13" t="s">
        <v>85</v>
      </c>
      <c r="AW453" s="13" t="s">
        <v>33</v>
      </c>
      <c r="AX453" s="13" t="s">
        <v>76</v>
      </c>
      <c r="AY453" s="272" t="s">
        <v>183</v>
      </c>
    </row>
    <row r="454" s="14" customFormat="1">
      <c r="A454" s="14"/>
      <c r="B454" s="273"/>
      <c r="C454" s="274"/>
      <c r="D454" s="257" t="s">
        <v>906</v>
      </c>
      <c r="E454" s="275" t="s">
        <v>1</v>
      </c>
      <c r="F454" s="276" t="s">
        <v>920</v>
      </c>
      <c r="G454" s="274"/>
      <c r="H454" s="277">
        <v>118.75</v>
      </c>
      <c r="I454" s="278"/>
      <c r="J454" s="274"/>
      <c r="K454" s="274"/>
      <c r="L454" s="279"/>
      <c r="M454" s="280"/>
      <c r="N454" s="281"/>
      <c r="O454" s="281"/>
      <c r="P454" s="281"/>
      <c r="Q454" s="281"/>
      <c r="R454" s="281"/>
      <c r="S454" s="281"/>
      <c r="T454" s="28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83" t="s">
        <v>906</v>
      </c>
      <c r="AU454" s="283" t="s">
        <v>85</v>
      </c>
      <c r="AV454" s="14" t="s">
        <v>196</v>
      </c>
      <c r="AW454" s="14" t="s">
        <v>33</v>
      </c>
      <c r="AX454" s="14" t="s">
        <v>83</v>
      </c>
      <c r="AY454" s="283" t="s">
        <v>183</v>
      </c>
    </row>
    <row r="455" s="12" customFormat="1" ht="22.8" customHeight="1">
      <c r="A455" s="12"/>
      <c r="B455" s="212"/>
      <c r="C455" s="213"/>
      <c r="D455" s="214" t="s">
        <v>75</v>
      </c>
      <c r="E455" s="226" t="s">
        <v>994</v>
      </c>
      <c r="F455" s="226" t="s">
        <v>995</v>
      </c>
      <c r="G455" s="213"/>
      <c r="H455" s="213"/>
      <c r="I455" s="216"/>
      <c r="J455" s="227">
        <f>BK455</f>
        <v>0</v>
      </c>
      <c r="K455" s="213"/>
      <c r="L455" s="218"/>
      <c r="M455" s="219"/>
      <c r="N455" s="220"/>
      <c r="O455" s="220"/>
      <c r="P455" s="221">
        <f>SUM(P456:P479)</f>
        <v>0</v>
      </c>
      <c r="Q455" s="220"/>
      <c r="R455" s="221">
        <f>SUM(R456:R479)</f>
        <v>0</v>
      </c>
      <c r="S455" s="220"/>
      <c r="T455" s="222">
        <f>SUM(T456:T479)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23" t="s">
        <v>83</v>
      </c>
      <c r="AT455" s="224" t="s">
        <v>75</v>
      </c>
      <c r="AU455" s="224" t="s">
        <v>83</v>
      </c>
      <c r="AY455" s="223" t="s">
        <v>183</v>
      </c>
      <c r="BK455" s="225">
        <f>SUM(BK456:BK479)</f>
        <v>0</v>
      </c>
    </row>
    <row r="456" s="2" customFormat="1" ht="33" customHeight="1">
      <c r="A456" s="39"/>
      <c r="B456" s="40"/>
      <c r="C456" s="228" t="s">
        <v>363</v>
      </c>
      <c r="D456" s="228" t="s">
        <v>186</v>
      </c>
      <c r="E456" s="229" t="s">
        <v>2724</v>
      </c>
      <c r="F456" s="230" t="s">
        <v>2725</v>
      </c>
      <c r="G456" s="231" t="s">
        <v>350</v>
      </c>
      <c r="H456" s="232">
        <v>116.697</v>
      </c>
      <c r="I456" s="233"/>
      <c r="J456" s="234">
        <f>ROUND(I456*H456,2)</f>
        <v>0</v>
      </c>
      <c r="K456" s="230" t="s">
        <v>194</v>
      </c>
      <c r="L456" s="45"/>
      <c r="M456" s="235" t="s">
        <v>1</v>
      </c>
      <c r="N456" s="236" t="s">
        <v>41</v>
      </c>
      <c r="O456" s="92"/>
      <c r="P456" s="237">
        <f>O456*H456</f>
        <v>0</v>
      </c>
      <c r="Q456" s="237">
        <v>0</v>
      </c>
      <c r="R456" s="237">
        <f>Q456*H456</f>
        <v>0</v>
      </c>
      <c r="S456" s="237">
        <v>0</v>
      </c>
      <c r="T456" s="238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9" t="s">
        <v>196</v>
      </c>
      <c r="AT456" s="239" t="s">
        <v>186</v>
      </c>
      <c r="AU456" s="239" t="s">
        <v>85</v>
      </c>
      <c r="AY456" s="18" t="s">
        <v>183</v>
      </c>
      <c r="BE456" s="240">
        <f>IF(N456="základní",J456,0)</f>
        <v>0</v>
      </c>
      <c r="BF456" s="240">
        <f>IF(N456="snížená",J456,0)</f>
        <v>0</v>
      </c>
      <c r="BG456" s="240">
        <f>IF(N456="zákl. přenesená",J456,0)</f>
        <v>0</v>
      </c>
      <c r="BH456" s="240">
        <f>IF(N456="sníž. přenesená",J456,0)</f>
        <v>0</v>
      </c>
      <c r="BI456" s="240">
        <f>IF(N456="nulová",J456,0)</f>
        <v>0</v>
      </c>
      <c r="BJ456" s="18" t="s">
        <v>83</v>
      </c>
      <c r="BK456" s="240">
        <f>ROUND(I456*H456,2)</f>
        <v>0</v>
      </c>
      <c r="BL456" s="18" t="s">
        <v>196</v>
      </c>
      <c r="BM456" s="239" t="s">
        <v>2726</v>
      </c>
    </row>
    <row r="457" s="13" customFormat="1">
      <c r="A457" s="13"/>
      <c r="B457" s="262"/>
      <c r="C457" s="263"/>
      <c r="D457" s="257" t="s">
        <v>906</v>
      </c>
      <c r="E457" s="264" t="s">
        <v>1</v>
      </c>
      <c r="F457" s="265" t="s">
        <v>2287</v>
      </c>
      <c r="G457" s="263"/>
      <c r="H457" s="266">
        <v>116.697</v>
      </c>
      <c r="I457" s="267"/>
      <c r="J457" s="263"/>
      <c r="K457" s="263"/>
      <c r="L457" s="268"/>
      <c r="M457" s="269"/>
      <c r="N457" s="270"/>
      <c r="O457" s="270"/>
      <c r="P457" s="270"/>
      <c r="Q457" s="270"/>
      <c r="R457" s="270"/>
      <c r="S457" s="270"/>
      <c r="T457" s="27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72" t="s">
        <v>906</v>
      </c>
      <c r="AU457" s="272" t="s">
        <v>85</v>
      </c>
      <c r="AV457" s="13" t="s">
        <v>85</v>
      </c>
      <c r="AW457" s="13" t="s">
        <v>33</v>
      </c>
      <c r="AX457" s="13" t="s">
        <v>76</v>
      </c>
      <c r="AY457" s="272" t="s">
        <v>183</v>
      </c>
    </row>
    <row r="458" s="14" customFormat="1">
      <c r="A458" s="14"/>
      <c r="B458" s="273"/>
      <c r="C458" s="274"/>
      <c r="D458" s="257" t="s">
        <v>906</v>
      </c>
      <c r="E458" s="275" t="s">
        <v>1</v>
      </c>
      <c r="F458" s="276" t="s">
        <v>920</v>
      </c>
      <c r="G458" s="274"/>
      <c r="H458" s="277">
        <v>116.697</v>
      </c>
      <c r="I458" s="278"/>
      <c r="J458" s="274"/>
      <c r="K458" s="274"/>
      <c r="L458" s="279"/>
      <c r="M458" s="280"/>
      <c r="N458" s="281"/>
      <c r="O458" s="281"/>
      <c r="P458" s="281"/>
      <c r="Q458" s="281"/>
      <c r="R458" s="281"/>
      <c r="S458" s="281"/>
      <c r="T458" s="28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83" t="s">
        <v>906</v>
      </c>
      <c r="AU458" s="283" t="s">
        <v>85</v>
      </c>
      <c r="AV458" s="14" t="s">
        <v>196</v>
      </c>
      <c r="AW458" s="14" t="s">
        <v>33</v>
      </c>
      <c r="AX458" s="14" t="s">
        <v>83</v>
      </c>
      <c r="AY458" s="283" t="s">
        <v>183</v>
      </c>
    </row>
    <row r="459" s="2" customFormat="1" ht="21.75" customHeight="1">
      <c r="A459" s="39"/>
      <c r="B459" s="40"/>
      <c r="C459" s="228" t="s">
        <v>763</v>
      </c>
      <c r="D459" s="228" t="s">
        <v>186</v>
      </c>
      <c r="E459" s="229" t="s">
        <v>2727</v>
      </c>
      <c r="F459" s="230" t="s">
        <v>2728</v>
      </c>
      <c r="G459" s="231" t="s">
        <v>350</v>
      </c>
      <c r="H459" s="232">
        <v>466.78800000000001</v>
      </c>
      <c r="I459" s="233"/>
      <c r="J459" s="234">
        <f>ROUND(I459*H459,2)</f>
        <v>0</v>
      </c>
      <c r="K459" s="230" t="s">
        <v>194</v>
      </c>
      <c r="L459" s="45"/>
      <c r="M459" s="235" t="s">
        <v>1</v>
      </c>
      <c r="N459" s="236" t="s">
        <v>41</v>
      </c>
      <c r="O459" s="92"/>
      <c r="P459" s="237">
        <f>O459*H459</f>
        <v>0</v>
      </c>
      <c r="Q459" s="237">
        <v>0</v>
      </c>
      <c r="R459" s="237">
        <f>Q459*H459</f>
        <v>0</v>
      </c>
      <c r="S459" s="237">
        <v>0</v>
      </c>
      <c r="T459" s="238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9" t="s">
        <v>196</v>
      </c>
      <c r="AT459" s="239" t="s">
        <v>186</v>
      </c>
      <c r="AU459" s="239" t="s">
        <v>85</v>
      </c>
      <c r="AY459" s="18" t="s">
        <v>183</v>
      </c>
      <c r="BE459" s="240">
        <f>IF(N459="základní",J459,0)</f>
        <v>0</v>
      </c>
      <c r="BF459" s="240">
        <f>IF(N459="snížená",J459,0)</f>
        <v>0</v>
      </c>
      <c r="BG459" s="240">
        <f>IF(N459="zákl. přenesená",J459,0)</f>
        <v>0</v>
      </c>
      <c r="BH459" s="240">
        <f>IF(N459="sníž. přenesená",J459,0)</f>
        <v>0</v>
      </c>
      <c r="BI459" s="240">
        <f>IF(N459="nulová",J459,0)</f>
        <v>0</v>
      </c>
      <c r="BJ459" s="18" t="s">
        <v>83</v>
      </c>
      <c r="BK459" s="240">
        <f>ROUND(I459*H459,2)</f>
        <v>0</v>
      </c>
      <c r="BL459" s="18" t="s">
        <v>196</v>
      </c>
      <c r="BM459" s="239" t="s">
        <v>2729</v>
      </c>
    </row>
    <row r="460" s="13" customFormat="1">
      <c r="A460" s="13"/>
      <c r="B460" s="262"/>
      <c r="C460" s="263"/>
      <c r="D460" s="257" t="s">
        <v>906</v>
      </c>
      <c r="E460" s="264" t="s">
        <v>1</v>
      </c>
      <c r="F460" s="265" t="s">
        <v>2730</v>
      </c>
      <c r="G460" s="263"/>
      <c r="H460" s="266">
        <v>466.78800000000001</v>
      </c>
      <c r="I460" s="267"/>
      <c r="J460" s="263"/>
      <c r="K460" s="263"/>
      <c r="L460" s="268"/>
      <c r="M460" s="269"/>
      <c r="N460" s="270"/>
      <c r="O460" s="270"/>
      <c r="P460" s="270"/>
      <c r="Q460" s="270"/>
      <c r="R460" s="270"/>
      <c r="S460" s="270"/>
      <c r="T460" s="27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72" t="s">
        <v>906</v>
      </c>
      <c r="AU460" s="272" t="s">
        <v>85</v>
      </c>
      <c r="AV460" s="13" t="s">
        <v>85</v>
      </c>
      <c r="AW460" s="13" t="s">
        <v>33</v>
      </c>
      <c r="AX460" s="13" t="s">
        <v>76</v>
      </c>
      <c r="AY460" s="272" t="s">
        <v>183</v>
      </c>
    </row>
    <row r="461" s="14" customFormat="1">
      <c r="A461" s="14"/>
      <c r="B461" s="273"/>
      <c r="C461" s="274"/>
      <c r="D461" s="257" t="s">
        <v>906</v>
      </c>
      <c r="E461" s="275" t="s">
        <v>1</v>
      </c>
      <c r="F461" s="276" t="s">
        <v>920</v>
      </c>
      <c r="G461" s="274"/>
      <c r="H461" s="277">
        <v>466.78800000000001</v>
      </c>
      <c r="I461" s="278"/>
      <c r="J461" s="274"/>
      <c r="K461" s="274"/>
      <c r="L461" s="279"/>
      <c r="M461" s="280"/>
      <c r="N461" s="281"/>
      <c r="O461" s="281"/>
      <c r="P461" s="281"/>
      <c r="Q461" s="281"/>
      <c r="R461" s="281"/>
      <c r="S461" s="281"/>
      <c r="T461" s="28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83" t="s">
        <v>906</v>
      </c>
      <c r="AU461" s="283" t="s">
        <v>85</v>
      </c>
      <c r="AV461" s="14" t="s">
        <v>196</v>
      </c>
      <c r="AW461" s="14" t="s">
        <v>33</v>
      </c>
      <c r="AX461" s="14" t="s">
        <v>83</v>
      </c>
      <c r="AY461" s="283" t="s">
        <v>183</v>
      </c>
    </row>
    <row r="462" s="2" customFormat="1" ht="16.5" customHeight="1">
      <c r="A462" s="39"/>
      <c r="B462" s="40"/>
      <c r="C462" s="228" t="s">
        <v>367</v>
      </c>
      <c r="D462" s="228" t="s">
        <v>186</v>
      </c>
      <c r="E462" s="229" t="s">
        <v>2731</v>
      </c>
      <c r="F462" s="230" t="s">
        <v>2732</v>
      </c>
      <c r="G462" s="231" t="s">
        <v>350</v>
      </c>
      <c r="H462" s="232">
        <v>116.697</v>
      </c>
      <c r="I462" s="233"/>
      <c r="J462" s="234">
        <f>ROUND(I462*H462,2)</f>
        <v>0</v>
      </c>
      <c r="K462" s="230" t="s">
        <v>194</v>
      </c>
      <c r="L462" s="45"/>
      <c r="M462" s="235" t="s">
        <v>1</v>
      </c>
      <c r="N462" s="236" t="s">
        <v>41</v>
      </c>
      <c r="O462" s="92"/>
      <c r="P462" s="237">
        <f>O462*H462</f>
        <v>0</v>
      </c>
      <c r="Q462" s="237">
        <v>0</v>
      </c>
      <c r="R462" s="237">
        <f>Q462*H462</f>
        <v>0</v>
      </c>
      <c r="S462" s="237">
        <v>0</v>
      </c>
      <c r="T462" s="238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9" t="s">
        <v>196</v>
      </c>
      <c r="AT462" s="239" t="s">
        <v>186</v>
      </c>
      <c r="AU462" s="239" t="s">
        <v>85</v>
      </c>
      <c r="AY462" s="18" t="s">
        <v>183</v>
      </c>
      <c r="BE462" s="240">
        <f>IF(N462="základní",J462,0)</f>
        <v>0</v>
      </c>
      <c r="BF462" s="240">
        <f>IF(N462="snížená",J462,0)</f>
        <v>0</v>
      </c>
      <c r="BG462" s="240">
        <f>IF(N462="zákl. přenesená",J462,0)</f>
        <v>0</v>
      </c>
      <c r="BH462" s="240">
        <f>IF(N462="sníž. přenesená",J462,0)</f>
        <v>0</v>
      </c>
      <c r="BI462" s="240">
        <f>IF(N462="nulová",J462,0)</f>
        <v>0</v>
      </c>
      <c r="BJ462" s="18" t="s">
        <v>83</v>
      </c>
      <c r="BK462" s="240">
        <f>ROUND(I462*H462,2)</f>
        <v>0</v>
      </c>
      <c r="BL462" s="18" t="s">
        <v>196</v>
      </c>
      <c r="BM462" s="239" t="s">
        <v>2733</v>
      </c>
    </row>
    <row r="463" s="13" customFormat="1">
      <c r="A463" s="13"/>
      <c r="B463" s="262"/>
      <c r="C463" s="263"/>
      <c r="D463" s="257" t="s">
        <v>906</v>
      </c>
      <c r="E463" s="264" t="s">
        <v>2296</v>
      </c>
      <c r="F463" s="265" t="s">
        <v>2734</v>
      </c>
      <c r="G463" s="263"/>
      <c r="H463" s="266">
        <v>11.981999999999999</v>
      </c>
      <c r="I463" s="267"/>
      <c r="J463" s="263"/>
      <c r="K463" s="263"/>
      <c r="L463" s="268"/>
      <c r="M463" s="269"/>
      <c r="N463" s="270"/>
      <c r="O463" s="270"/>
      <c r="P463" s="270"/>
      <c r="Q463" s="270"/>
      <c r="R463" s="270"/>
      <c r="S463" s="270"/>
      <c r="T463" s="27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72" t="s">
        <v>906</v>
      </c>
      <c r="AU463" s="272" t="s">
        <v>85</v>
      </c>
      <c r="AV463" s="13" t="s">
        <v>85</v>
      </c>
      <c r="AW463" s="13" t="s">
        <v>33</v>
      </c>
      <c r="AX463" s="13" t="s">
        <v>76</v>
      </c>
      <c r="AY463" s="272" t="s">
        <v>183</v>
      </c>
    </row>
    <row r="464" s="13" customFormat="1">
      <c r="A464" s="13"/>
      <c r="B464" s="262"/>
      <c r="C464" s="263"/>
      <c r="D464" s="257" t="s">
        <v>906</v>
      </c>
      <c r="E464" s="264" t="s">
        <v>2284</v>
      </c>
      <c r="F464" s="265" t="s">
        <v>2735</v>
      </c>
      <c r="G464" s="263"/>
      <c r="H464" s="266">
        <v>29.344000000000001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72" t="s">
        <v>906</v>
      </c>
      <c r="AU464" s="272" t="s">
        <v>85</v>
      </c>
      <c r="AV464" s="13" t="s">
        <v>85</v>
      </c>
      <c r="AW464" s="13" t="s">
        <v>33</v>
      </c>
      <c r="AX464" s="13" t="s">
        <v>76</v>
      </c>
      <c r="AY464" s="272" t="s">
        <v>183</v>
      </c>
    </row>
    <row r="465" s="13" customFormat="1">
      <c r="A465" s="13"/>
      <c r="B465" s="262"/>
      <c r="C465" s="263"/>
      <c r="D465" s="257" t="s">
        <v>906</v>
      </c>
      <c r="E465" s="264" t="s">
        <v>2290</v>
      </c>
      <c r="F465" s="265" t="s">
        <v>2736</v>
      </c>
      <c r="G465" s="263"/>
      <c r="H465" s="266">
        <v>69.894000000000005</v>
      </c>
      <c r="I465" s="267"/>
      <c r="J465" s="263"/>
      <c r="K465" s="263"/>
      <c r="L465" s="268"/>
      <c r="M465" s="269"/>
      <c r="N465" s="270"/>
      <c r="O465" s="270"/>
      <c r="P465" s="270"/>
      <c r="Q465" s="270"/>
      <c r="R465" s="270"/>
      <c r="S465" s="270"/>
      <c r="T465" s="27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72" t="s">
        <v>906</v>
      </c>
      <c r="AU465" s="272" t="s">
        <v>85</v>
      </c>
      <c r="AV465" s="13" t="s">
        <v>85</v>
      </c>
      <c r="AW465" s="13" t="s">
        <v>33</v>
      </c>
      <c r="AX465" s="13" t="s">
        <v>76</v>
      </c>
      <c r="AY465" s="272" t="s">
        <v>183</v>
      </c>
    </row>
    <row r="466" s="13" customFormat="1">
      <c r="A466" s="13"/>
      <c r="B466" s="262"/>
      <c r="C466" s="263"/>
      <c r="D466" s="257" t="s">
        <v>906</v>
      </c>
      <c r="E466" s="264" t="s">
        <v>2293</v>
      </c>
      <c r="F466" s="265" t="s">
        <v>2737</v>
      </c>
      <c r="G466" s="263"/>
      <c r="H466" s="266">
        <v>5.4770000000000003</v>
      </c>
      <c r="I466" s="267"/>
      <c r="J466" s="263"/>
      <c r="K466" s="263"/>
      <c r="L466" s="268"/>
      <c r="M466" s="269"/>
      <c r="N466" s="270"/>
      <c r="O466" s="270"/>
      <c r="P466" s="270"/>
      <c r="Q466" s="270"/>
      <c r="R466" s="270"/>
      <c r="S466" s="270"/>
      <c r="T466" s="27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72" t="s">
        <v>906</v>
      </c>
      <c r="AU466" s="272" t="s">
        <v>85</v>
      </c>
      <c r="AV466" s="13" t="s">
        <v>85</v>
      </c>
      <c r="AW466" s="13" t="s">
        <v>33</v>
      </c>
      <c r="AX466" s="13" t="s">
        <v>76</v>
      </c>
      <c r="AY466" s="272" t="s">
        <v>183</v>
      </c>
    </row>
    <row r="467" s="14" customFormat="1">
      <c r="A467" s="14"/>
      <c r="B467" s="273"/>
      <c r="C467" s="274"/>
      <c r="D467" s="257" t="s">
        <v>906</v>
      </c>
      <c r="E467" s="275" t="s">
        <v>2287</v>
      </c>
      <c r="F467" s="276" t="s">
        <v>920</v>
      </c>
      <c r="G467" s="274"/>
      <c r="H467" s="277">
        <v>116.697</v>
      </c>
      <c r="I467" s="278"/>
      <c r="J467" s="274"/>
      <c r="K467" s="274"/>
      <c r="L467" s="279"/>
      <c r="M467" s="280"/>
      <c r="N467" s="281"/>
      <c r="O467" s="281"/>
      <c r="P467" s="281"/>
      <c r="Q467" s="281"/>
      <c r="R467" s="281"/>
      <c r="S467" s="281"/>
      <c r="T467" s="28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83" t="s">
        <v>906</v>
      </c>
      <c r="AU467" s="283" t="s">
        <v>85</v>
      </c>
      <c r="AV467" s="14" t="s">
        <v>196</v>
      </c>
      <c r="AW467" s="14" t="s">
        <v>33</v>
      </c>
      <c r="AX467" s="14" t="s">
        <v>83</v>
      </c>
      <c r="AY467" s="283" t="s">
        <v>183</v>
      </c>
    </row>
    <row r="468" s="2" customFormat="1" ht="33" customHeight="1">
      <c r="A468" s="39"/>
      <c r="B468" s="40"/>
      <c r="C468" s="228" t="s">
        <v>770</v>
      </c>
      <c r="D468" s="228" t="s">
        <v>186</v>
      </c>
      <c r="E468" s="229" t="s">
        <v>1365</v>
      </c>
      <c r="F468" s="230" t="s">
        <v>1366</v>
      </c>
      <c r="G468" s="231" t="s">
        <v>350</v>
      </c>
      <c r="H468" s="232">
        <v>5.4770000000000003</v>
      </c>
      <c r="I468" s="233"/>
      <c r="J468" s="234">
        <f>ROUND(I468*H468,2)</f>
        <v>0</v>
      </c>
      <c r="K468" s="230" t="s">
        <v>194</v>
      </c>
      <c r="L468" s="45"/>
      <c r="M468" s="235" t="s">
        <v>1</v>
      </c>
      <c r="N468" s="236" t="s">
        <v>41</v>
      </c>
      <c r="O468" s="92"/>
      <c r="P468" s="237">
        <f>O468*H468</f>
        <v>0</v>
      </c>
      <c r="Q468" s="237">
        <v>0</v>
      </c>
      <c r="R468" s="237">
        <f>Q468*H468</f>
        <v>0</v>
      </c>
      <c r="S468" s="237">
        <v>0</v>
      </c>
      <c r="T468" s="238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9" t="s">
        <v>196</v>
      </c>
      <c r="AT468" s="239" t="s">
        <v>186</v>
      </c>
      <c r="AU468" s="239" t="s">
        <v>85</v>
      </c>
      <c r="AY468" s="18" t="s">
        <v>183</v>
      </c>
      <c r="BE468" s="240">
        <f>IF(N468="základní",J468,0)</f>
        <v>0</v>
      </c>
      <c r="BF468" s="240">
        <f>IF(N468="snížená",J468,0)</f>
        <v>0</v>
      </c>
      <c r="BG468" s="240">
        <f>IF(N468="zákl. přenesená",J468,0)</f>
        <v>0</v>
      </c>
      <c r="BH468" s="240">
        <f>IF(N468="sníž. přenesená",J468,0)</f>
        <v>0</v>
      </c>
      <c r="BI468" s="240">
        <f>IF(N468="nulová",J468,0)</f>
        <v>0</v>
      </c>
      <c r="BJ468" s="18" t="s">
        <v>83</v>
      </c>
      <c r="BK468" s="240">
        <f>ROUND(I468*H468,2)</f>
        <v>0</v>
      </c>
      <c r="BL468" s="18" t="s">
        <v>196</v>
      </c>
      <c r="BM468" s="239" t="s">
        <v>2738</v>
      </c>
    </row>
    <row r="469" s="13" customFormat="1">
      <c r="A469" s="13"/>
      <c r="B469" s="262"/>
      <c r="C469" s="263"/>
      <c r="D469" s="257" t="s">
        <v>906</v>
      </c>
      <c r="E469" s="264" t="s">
        <v>1</v>
      </c>
      <c r="F469" s="265" t="s">
        <v>2293</v>
      </c>
      <c r="G469" s="263"/>
      <c r="H469" s="266">
        <v>5.4770000000000003</v>
      </c>
      <c r="I469" s="267"/>
      <c r="J469" s="263"/>
      <c r="K469" s="263"/>
      <c r="L469" s="268"/>
      <c r="M469" s="269"/>
      <c r="N469" s="270"/>
      <c r="O469" s="270"/>
      <c r="P469" s="270"/>
      <c r="Q469" s="270"/>
      <c r="R469" s="270"/>
      <c r="S469" s="270"/>
      <c r="T469" s="27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72" t="s">
        <v>906</v>
      </c>
      <c r="AU469" s="272" t="s">
        <v>85</v>
      </c>
      <c r="AV469" s="13" t="s">
        <v>85</v>
      </c>
      <c r="AW469" s="13" t="s">
        <v>33</v>
      </c>
      <c r="AX469" s="13" t="s">
        <v>76</v>
      </c>
      <c r="AY469" s="272" t="s">
        <v>183</v>
      </c>
    </row>
    <row r="470" s="14" customFormat="1">
      <c r="A470" s="14"/>
      <c r="B470" s="273"/>
      <c r="C470" s="274"/>
      <c r="D470" s="257" t="s">
        <v>906</v>
      </c>
      <c r="E470" s="275" t="s">
        <v>1</v>
      </c>
      <c r="F470" s="276" t="s">
        <v>920</v>
      </c>
      <c r="G470" s="274"/>
      <c r="H470" s="277">
        <v>5.4770000000000003</v>
      </c>
      <c r="I470" s="278"/>
      <c r="J470" s="274"/>
      <c r="K470" s="274"/>
      <c r="L470" s="279"/>
      <c r="M470" s="280"/>
      <c r="N470" s="281"/>
      <c r="O470" s="281"/>
      <c r="P470" s="281"/>
      <c r="Q470" s="281"/>
      <c r="R470" s="281"/>
      <c r="S470" s="281"/>
      <c r="T470" s="28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83" t="s">
        <v>906</v>
      </c>
      <c r="AU470" s="283" t="s">
        <v>85</v>
      </c>
      <c r="AV470" s="14" t="s">
        <v>196</v>
      </c>
      <c r="AW470" s="14" t="s">
        <v>33</v>
      </c>
      <c r="AX470" s="14" t="s">
        <v>83</v>
      </c>
      <c r="AY470" s="283" t="s">
        <v>183</v>
      </c>
    </row>
    <row r="471" s="2" customFormat="1" ht="37.8" customHeight="1">
      <c r="A471" s="39"/>
      <c r="B471" s="40"/>
      <c r="C471" s="228" t="s">
        <v>370</v>
      </c>
      <c r="D471" s="228" t="s">
        <v>186</v>
      </c>
      <c r="E471" s="229" t="s">
        <v>2739</v>
      </c>
      <c r="F471" s="230" t="s">
        <v>2740</v>
      </c>
      <c r="G471" s="231" t="s">
        <v>350</v>
      </c>
      <c r="H471" s="232">
        <v>29.344000000000001</v>
      </c>
      <c r="I471" s="233"/>
      <c r="J471" s="234">
        <f>ROUND(I471*H471,2)</f>
        <v>0</v>
      </c>
      <c r="K471" s="230" t="s">
        <v>194</v>
      </c>
      <c r="L471" s="45"/>
      <c r="M471" s="235" t="s">
        <v>1</v>
      </c>
      <c r="N471" s="236" t="s">
        <v>41</v>
      </c>
      <c r="O471" s="92"/>
      <c r="P471" s="237">
        <f>O471*H471</f>
        <v>0</v>
      </c>
      <c r="Q471" s="237">
        <v>0</v>
      </c>
      <c r="R471" s="237">
        <f>Q471*H471</f>
        <v>0</v>
      </c>
      <c r="S471" s="237">
        <v>0</v>
      </c>
      <c r="T471" s="238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9" t="s">
        <v>196</v>
      </c>
      <c r="AT471" s="239" t="s">
        <v>186</v>
      </c>
      <c r="AU471" s="239" t="s">
        <v>85</v>
      </c>
      <c r="AY471" s="18" t="s">
        <v>183</v>
      </c>
      <c r="BE471" s="240">
        <f>IF(N471="základní",J471,0)</f>
        <v>0</v>
      </c>
      <c r="BF471" s="240">
        <f>IF(N471="snížená",J471,0)</f>
        <v>0</v>
      </c>
      <c r="BG471" s="240">
        <f>IF(N471="zákl. přenesená",J471,0)</f>
        <v>0</v>
      </c>
      <c r="BH471" s="240">
        <f>IF(N471="sníž. přenesená",J471,0)</f>
        <v>0</v>
      </c>
      <c r="BI471" s="240">
        <f>IF(N471="nulová",J471,0)</f>
        <v>0</v>
      </c>
      <c r="BJ471" s="18" t="s">
        <v>83</v>
      </c>
      <c r="BK471" s="240">
        <f>ROUND(I471*H471,2)</f>
        <v>0</v>
      </c>
      <c r="BL471" s="18" t="s">
        <v>196</v>
      </c>
      <c r="BM471" s="239" t="s">
        <v>2741</v>
      </c>
    </row>
    <row r="472" s="13" customFormat="1">
      <c r="A472" s="13"/>
      <c r="B472" s="262"/>
      <c r="C472" s="263"/>
      <c r="D472" s="257" t="s">
        <v>906</v>
      </c>
      <c r="E472" s="264" t="s">
        <v>1</v>
      </c>
      <c r="F472" s="265" t="s">
        <v>2284</v>
      </c>
      <c r="G472" s="263"/>
      <c r="H472" s="266">
        <v>29.344000000000001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72" t="s">
        <v>906</v>
      </c>
      <c r="AU472" s="272" t="s">
        <v>85</v>
      </c>
      <c r="AV472" s="13" t="s">
        <v>85</v>
      </c>
      <c r="AW472" s="13" t="s">
        <v>33</v>
      </c>
      <c r="AX472" s="13" t="s">
        <v>76</v>
      </c>
      <c r="AY472" s="272" t="s">
        <v>183</v>
      </c>
    </row>
    <row r="473" s="14" customFormat="1">
      <c r="A473" s="14"/>
      <c r="B473" s="273"/>
      <c r="C473" s="274"/>
      <c r="D473" s="257" t="s">
        <v>906</v>
      </c>
      <c r="E473" s="275" t="s">
        <v>1</v>
      </c>
      <c r="F473" s="276" t="s">
        <v>920</v>
      </c>
      <c r="G473" s="274"/>
      <c r="H473" s="277">
        <v>29.344000000000001</v>
      </c>
      <c r="I473" s="278"/>
      <c r="J473" s="274"/>
      <c r="K473" s="274"/>
      <c r="L473" s="279"/>
      <c r="M473" s="280"/>
      <c r="N473" s="281"/>
      <c r="O473" s="281"/>
      <c r="P473" s="281"/>
      <c r="Q473" s="281"/>
      <c r="R473" s="281"/>
      <c r="S473" s="281"/>
      <c r="T473" s="28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83" t="s">
        <v>906</v>
      </c>
      <c r="AU473" s="283" t="s">
        <v>85</v>
      </c>
      <c r="AV473" s="14" t="s">
        <v>196</v>
      </c>
      <c r="AW473" s="14" t="s">
        <v>33</v>
      </c>
      <c r="AX473" s="14" t="s">
        <v>83</v>
      </c>
      <c r="AY473" s="283" t="s">
        <v>183</v>
      </c>
    </row>
    <row r="474" s="2" customFormat="1" ht="44.25" customHeight="1">
      <c r="A474" s="39"/>
      <c r="B474" s="40"/>
      <c r="C474" s="228" t="s">
        <v>777</v>
      </c>
      <c r="D474" s="228" t="s">
        <v>186</v>
      </c>
      <c r="E474" s="229" t="s">
        <v>2742</v>
      </c>
      <c r="F474" s="230" t="s">
        <v>2743</v>
      </c>
      <c r="G474" s="231" t="s">
        <v>350</v>
      </c>
      <c r="H474" s="232">
        <v>69.894000000000005</v>
      </c>
      <c r="I474" s="233"/>
      <c r="J474" s="234">
        <f>ROUND(I474*H474,2)</f>
        <v>0</v>
      </c>
      <c r="K474" s="230" t="s">
        <v>194</v>
      </c>
      <c r="L474" s="45"/>
      <c r="M474" s="235" t="s">
        <v>1</v>
      </c>
      <c r="N474" s="236" t="s">
        <v>41</v>
      </c>
      <c r="O474" s="92"/>
      <c r="P474" s="237">
        <f>O474*H474</f>
        <v>0</v>
      </c>
      <c r="Q474" s="237">
        <v>0</v>
      </c>
      <c r="R474" s="237">
        <f>Q474*H474</f>
        <v>0</v>
      </c>
      <c r="S474" s="237">
        <v>0</v>
      </c>
      <c r="T474" s="238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9" t="s">
        <v>196</v>
      </c>
      <c r="AT474" s="239" t="s">
        <v>186</v>
      </c>
      <c r="AU474" s="239" t="s">
        <v>85</v>
      </c>
      <c r="AY474" s="18" t="s">
        <v>183</v>
      </c>
      <c r="BE474" s="240">
        <f>IF(N474="základní",J474,0)</f>
        <v>0</v>
      </c>
      <c r="BF474" s="240">
        <f>IF(N474="snížená",J474,0)</f>
        <v>0</v>
      </c>
      <c r="BG474" s="240">
        <f>IF(N474="zákl. přenesená",J474,0)</f>
        <v>0</v>
      </c>
      <c r="BH474" s="240">
        <f>IF(N474="sníž. přenesená",J474,0)</f>
        <v>0</v>
      </c>
      <c r="BI474" s="240">
        <f>IF(N474="nulová",J474,0)</f>
        <v>0</v>
      </c>
      <c r="BJ474" s="18" t="s">
        <v>83</v>
      </c>
      <c r="BK474" s="240">
        <f>ROUND(I474*H474,2)</f>
        <v>0</v>
      </c>
      <c r="BL474" s="18" t="s">
        <v>196</v>
      </c>
      <c r="BM474" s="239" t="s">
        <v>2744</v>
      </c>
    </row>
    <row r="475" s="13" customFormat="1">
      <c r="A475" s="13"/>
      <c r="B475" s="262"/>
      <c r="C475" s="263"/>
      <c r="D475" s="257" t="s">
        <v>906</v>
      </c>
      <c r="E475" s="264" t="s">
        <v>1</v>
      </c>
      <c r="F475" s="265" t="s">
        <v>2290</v>
      </c>
      <c r="G475" s="263"/>
      <c r="H475" s="266">
        <v>69.894000000000005</v>
      </c>
      <c r="I475" s="267"/>
      <c r="J475" s="263"/>
      <c r="K475" s="263"/>
      <c r="L475" s="268"/>
      <c r="M475" s="269"/>
      <c r="N475" s="270"/>
      <c r="O475" s="270"/>
      <c r="P475" s="270"/>
      <c r="Q475" s="270"/>
      <c r="R475" s="270"/>
      <c r="S475" s="270"/>
      <c r="T475" s="27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72" t="s">
        <v>906</v>
      </c>
      <c r="AU475" s="272" t="s">
        <v>85</v>
      </c>
      <c r="AV475" s="13" t="s">
        <v>85</v>
      </c>
      <c r="AW475" s="13" t="s">
        <v>33</v>
      </c>
      <c r="AX475" s="13" t="s">
        <v>76</v>
      </c>
      <c r="AY475" s="272" t="s">
        <v>183</v>
      </c>
    </row>
    <row r="476" s="14" customFormat="1">
      <c r="A476" s="14"/>
      <c r="B476" s="273"/>
      <c r="C476" s="274"/>
      <c r="D476" s="257" t="s">
        <v>906</v>
      </c>
      <c r="E476" s="275" t="s">
        <v>1</v>
      </c>
      <c r="F476" s="276" t="s">
        <v>920</v>
      </c>
      <c r="G476" s="274"/>
      <c r="H476" s="277">
        <v>69.894000000000005</v>
      </c>
      <c r="I476" s="278"/>
      <c r="J476" s="274"/>
      <c r="K476" s="274"/>
      <c r="L476" s="279"/>
      <c r="M476" s="280"/>
      <c r="N476" s="281"/>
      <c r="O476" s="281"/>
      <c r="P476" s="281"/>
      <c r="Q476" s="281"/>
      <c r="R476" s="281"/>
      <c r="S476" s="281"/>
      <c r="T476" s="28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83" t="s">
        <v>906</v>
      </c>
      <c r="AU476" s="283" t="s">
        <v>85</v>
      </c>
      <c r="AV476" s="14" t="s">
        <v>196</v>
      </c>
      <c r="AW476" s="14" t="s">
        <v>33</v>
      </c>
      <c r="AX476" s="14" t="s">
        <v>83</v>
      </c>
      <c r="AY476" s="283" t="s">
        <v>183</v>
      </c>
    </row>
    <row r="477" s="2" customFormat="1" ht="44.25" customHeight="1">
      <c r="A477" s="39"/>
      <c r="B477" s="40"/>
      <c r="C477" s="228" t="s">
        <v>374</v>
      </c>
      <c r="D477" s="228" t="s">
        <v>186</v>
      </c>
      <c r="E477" s="229" t="s">
        <v>2745</v>
      </c>
      <c r="F477" s="230" t="s">
        <v>2746</v>
      </c>
      <c r="G477" s="231" t="s">
        <v>350</v>
      </c>
      <c r="H477" s="232">
        <v>11.981999999999999</v>
      </c>
      <c r="I477" s="233"/>
      <c r="J477" s="234">
        <f>ROUND(I477*H477,2)</f>
        <v>0</v>
      </c>
      <c r="K477" s="230" t="s">
        <v>194</v>
      </c>
      <c r="L477" s="45"/>
      <c r="M477" s="235" t="s">
        <v>1</v>
      </c>
      <c r="N477" s="236" t="s">
        <v>41</v>
      </c>
      <c r="O477" s="92"/>
      <c r="P477" s="237">
        <f>O477*H477</f>
        <v>0</v>
      </c>
      <c r="Q477" s="237">
        <v>0</v>
      </c>
      <c r="R477" s="237">
        <f>Q477*H477</f>
        <v>0</v>
      </c>
      <c r="S477" s="237">
        <v>0</v>
      </c>
      <c r="T477" s="238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9" t="s">
        <v>196</v>
      </c>
      <c r="AT477" s="239" t="s">
        <v>186</v>
      </c>
      <c r="AU477" s="239" t="s">
        <v>85</v>
      </c>
      <c r="AY477" s="18" t="s">
        <v>183</v>
      </c>
      <c r="BE477" s="240">
        <f>IF(N477="základní",J477,0)</f>
        <v>0</v>
      </c>
      <c r="BF477" s="240">
        <f>IF(N477="snížená",J477,0)</f>
        <v>0</v>
      </c>
      <c r="BG477" s="240">
        <f>IF(N477="zákl. přenesená",J477,0)</f>
        <v>0</v>
      </c>
      <c r="BH477" s="240">
        <f>IF(N477="sníž. přenesená",J477,0)</f>
        <v>0</v>
      </c>
      <c r="BI477" s="240">
        <f>IF(N477="nulová",J477,0)</f>
        <v>0</v>
      </c>
      <c r="BJ477" s="18" t="s">
        <v>83</v>
      </c>
      <c r="BK477" s="240">
        <f>ROUND(I477*H477,2)</f>
        <v>0</v>
      </c>
      <c r="BL477" s="18" t="s">
        <v>196</v>
      </c>
      <c r="BM477" s="239" t="s">
        <v>2747</v>
      </c>
    </row>
    <row r="478" s="13" customFormat="1">
      <c r="A478" s="13"/>
      <c r="B478" s="262"/>
      <c r="C478" s="263"/>
      <c r="D478" s="257" t="s">
        <v>906</v>
      </c>
      <c r="E478" s="264" t="s">
        <v>1</v>
      </c>
      <c r="F478" s="265" t="s">
        <v>2296</v>
      </c>
      <c r="G478" s="263"/>
      <c r="H478" s="266">
        <v>11.981999999999999</v>
      </c>
      <c r="I478" s="267"/>
      <c r="J478" s="263"/>
      <c r="K478" s="263"/>
      <c r="L478" s="268"/>
      <c r="M478" s="269"/>
      <c r="N478" s="270"/>
      <c r="O478" s="270"/>
      <c r="P478" s="270"/>
      <c r="Q478" s="270"/>
      <c r="R478" s="270"/>
      <c r="S478" s="270"/>
      <c r="T478" s="27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72" t="s">
        <v>906</v>
      </c>
      <c r="AU478" s="272" t="s">
        <v>85</v>
      </c>
      <c r="AV478" s="13" t="s">
        <v>85</v>
      </c>
      <c r="AW478" s="13" t="s">
        <v>33</v>
      </c>
      <c r="AX478" s="13" t="s">
        <v>76</v>
      </c>
      <c r="AY478" s="272" t="s">
        <v>183</v>
      </c>
    </row>
    <row r="479" s="14" customFormat="1">
      <c r="A479" s="14"/>
      <c r="B479" s="273"/>
      <c r="C479" s="274"/>
      <c r="D479" s="257" t="s">
        <v>906</v>
      </c>
      <c r="E479" s="275" t="s">
        <v>1</v>
      </c>
      <c r="F479" s="276" t="s">
        <v>920</v>
      </c>
      <c r="G479" s="274"/>
      <c r="H479" s="277">
        <v>11.981999999999999</v>
      </c>
      <c r="I479" s="278"/>
      <c r="J479" s="274"/>
      <c r="K479" s="274"/>
      <c r="L479" s="279"/>
      <c r="M479" s="280"/>
      <c r="N479" s="281"/>
      <c r="O479" s="281"/>
      <c r="P479" s="281"/>
      <c r="Q479" s="281"/>
      <c r="R479" s="281"/>
      <c r="S479" s="281"/>
      <c r="T479" s="282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83" t="s">
        <v>906</v>
      </c>
      <c r="AU479" s="283" t="s">
        <v>85</v>
      </c>
      <c r="AV479" s="14" t="s">
        <v>196</v>
      </c>
      <c r="AW479" s="14" t="s">
        <v>33</v>
      </c>
      <c r="AX479" s="14" t="s">
        <v>83</v>
      </c>
      <c r="AY479" s="283" t="s">
        <v>183</v>
      </c>
    </row>
    <row r="480" s="12" customFormat="1" ht="22.8" customHeight="1">
      <c r="A480" s="12"/>
      <c r="B480" s="212"/>
      <c r="C480" s="213"/>
      <c r="D480" s="214" t="s">
        <v>75</v>
      </c>
      <c r="E480" s="226" t="s">
        <v>1009</v>
      </c>
      <c r="F480" s="226" t="s">
        <v>1010</v>
      </c>
      <c r="G480" s="213"/>
      <c r="H480" s="213"/>
      <c r="I480" s="216"/>
      <c r="J480" s="227">
        <f>BK480</f>
        <v>0</v>
      </c>
      <c r="K480" s="213"/>
      <c r="L480" s="218"/>
      <c r="M480" s="219"/>
      <c r="N480" s="220"/>
      <c r="O480" s="220"/>
      <c r="P480" s="221">
        <f>P481</f>
        <v>0</v>
      </c>
      <c r="Q480" s="220"/>
      <c r="R480" s="221">
        <f>R481</f>
        <v>0</v>
      </c>
      <c r="S480" s="220"/>
      <c r="T480" s="222">
        <f>T481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23" t="s">
        <v>83</v>
      </c>
      <c r="AT480" s="224" t="s">
        <v>75</v>
      </c>
      <c r="AU480" s="224" t="s">
        <v>83</v>
      </c>
      <c r="AY480" s="223" t="s">
        <v>183</v>
      </c>
      <c r="BK480" s="225">
        <f>BK481</f>
        <v>0</v>
      </c>
    </row>
    <row r="481" s="2" customFormat="1" ht="24.15" customHeight="1">
      <c r="A481" s="39"/>
      <c r="B481" s="40"/>
      <c r="C481" s="228" t="s">
        <v>784</v>
      </c>
      <c r="D481" s="228" t="s">
        <v>186</v>
      </c>
      <c r="E481" s="229" t="s">
        <v>2748</v>
      </c>
      <c r="F481" s="230" t="s">
        <v>2749</v>
      </c>
      <c r="G481" s="231" t="s">
        <v>350</v>
      </c>
      <c r="H481" s="232">
        <v>24.399999999999999</v>
      </c>
      <c r="I481" s="233"/>
      <c r="J481" s="234">
        <f>ROUND(I481*H481,2)</f>
        <v>0</v>
      </c>
      <c r="K481" s="230" t="s">
        <v>194</v>
      </c>
      <c r="L481" s="45"/>
      <c r="M481" s="235" t="s">
        <v>1</v>
      </c>
      <c r="N481" s="236" t="s">
        <v>41</v>
      </c>
      <c r="O481" s="92"/>
      <c r="P481" s="237">
        <f>O481*H481</f>
        <v>0</v>
      </c>
      <c r="Q481" s="237">
        <v>0</v>
      </c>
      <c r="R481" s="237">
        <f>Q481*H481</f>
        <v>0</v>
      </c>
      <c r="S481" s="237">
        <v>0</v>
      </c>
      <c r="T481" s="238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9" t="s">
        <v>196</v>
      </c>
      <c r="AT481" s="239" t="s">
        <v>186</v>
      </c>
      <c r="AU481" s="239" t="s">
        <v>85</v>
      </c>
      <c r="AY481" s="18" t="s">
        <v>183</v>
      </c>
      <c r="BE481" s="240">
        <f>IF(N481="základní",J481,0)</f>
        <v>0</v>
      </c>
      <c r="BF481" s="240">
        <f>IF(N481="snížená",J481,0)</f>
        <v>0</v>
      </c>
      <c r="BG481" s="240">
        <f>IF(N481="zákl. přenesená",J481,0)</f>
        <v>0</v>
      </c>
      <c r="BH481" s="240">
        <f>IF(N481="sníž. přenesená",J481,0)</f>
        <v>0</v>
      </c>
      <c r="BI481" s="240">
        <f>IF(N481="nulová",J481,0)</f>
        <v>0</v>
      </c>
      <c r="BJ481" s="18" t="s">
        <v>83</v>
      </c>
      <c r="BK481" s="240">
        <f>ROUND(I481*H481,2)</f>
        <v>0</v>
      </c>
      <c r="BL481" s="18" t="s">
        <v>196</v>
      </c>
      <c r="BM481" s="239" t="s">
        <v>2750</v>
      </c>
    </row>
    <row r="482" s="12" customFormat="1" ht="25.92" customHeight="1">
      <c r="A482" s="12"/>
      <c r="B482" s="212"/>
      <c r="C482" s="213"/>
      <c r="D482" s="214" t="s">
        <v>75</v>
      </c>
      <c r="E482" s="215" t="s">
        <v>181</v>
      </c>
      <c r="F482" s="215" t="s">
        <v>182</v>
      </c>
      <c r="G482" s="213"/>
      <c r="H482" s="213"/>
      <c r="I482" s="216"/>
      <c r="J482" s="217">
        <f>BK482</f>
        <v>0</v>
      </c>
      <c r="K482" s="213"/>
      <c r="L482" s="218"/>
      <c r="M482" s="219"/>
      <c r="N482" s="220"/>
      <c r="O482" s="220"/>
      <c r="P482" s="221">
        <f>P483</f>
        <v>0</v>
      </c>
      <c r="Q482" s="220"/>
      <c r="R482" s="221">
        <f>R483</f>
        <v>0.20607999999999999</v>
      </c>
      <c r="S482" s="220"/>
      <c r="T482" s="222">
        <f>T483</f>
        <v>0.10068000000000001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23" t="s">
        <v>85</v>
      </c>
      <c r="AT482" s="224" t="s">
        <v>75</v>
      </c>
      <c r="AU482" s="224" t="s">
        <v>76</v>
      </c>
      <c r="AY482" s="223" t="s">
        <v>183</v>
      </c>
      <c r="BK482" s="225">
        <f>BK483</f>
        <v>0</v>
      </c>
    </row>
    <row r="483" s="12" customFormat="1" ht="22.8" customHeight="1">
      <c r="A483" s="12"/>
      <c r="B483" s="212"/>
      <c r="C483" s="213"/>
      <c r="D483" s="214" t="s">
        <v>75</v>
      </c>
      <c r="E483" s="226" t="s">
        <v>1374</v>
      </c>
      <c r="F483" s="226" t="s">
        <v>1375</v>
      </c>
      <c r="G483" s="213"/>
      <c r="H483" s="213"/>
      <c r="I483" s="216"/>
      <c r="J483" s="227">
        <f>BK483</f>
        <v>0</v>
      </c>
      <c r="K483" s="213"/>
      <c r="L483" s="218"/>
      <c r="M483" s="219"/>
      <c r="N483" s="220"/>
      <c r="O483" s="220"/>
      <c r="P483" s="221">
        <f>SUM(P484:P487)</f>
        <v>0</v>
      </c>
      <c r="Q483" s="220"/>
      <c r="R483" s="221">
        <f>SUM(R484:R487)</f>
        <v>0.20607999999999999</v>
      </c>
      <c r="S483" s="220"/>
      <c r="T483" s="222">
        <f>SUM(T484:T487)</f>
        <v>0.10068000000000001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23" t="s">
        <v>85</v>
      </c>
      <c r="AT483" s="224" t="s">
        <v>75</v>
      </c>
      <c r="AU483" s="224" t="s">
        <v>83</v>
      </c>
      <c r="AY483" s="223" t="s">
        <v>183</v>
      </c>
      <c r="BK483" s="225">
        <f>SUM(BK484:BK487)</f>
        <v>0</v>
      </c>
    </row>
    <row r="484" s="2" customFormat="1" ht="16.5" customHeight="1">
      <c r="A484" s="39"/>
      <c r="B484" s="40"/>
      <c r="C484" s="228" t="s">
        <v>377</v>
      </c>
      <c r="D484" s="228" t="s">
        <v>186</v>
      </c>
      <c r="E484" s="229" t="s">
        <v>2751</v>
      </c>
      <c r="F484" s="230" t="s">
        <v>2752</v>
      </c>
      <c r="G484" s="231" t="s">
        <v>247</v>
      </c>
      <c r="H484" s="232">
        <v>4</v>
      </c>
      <c r="I484" s="233"/>
      <c r="J484" s="234">
        <f>ROUND(I484*H484,2)</f>
        <v>0</v>
      </c>
      <c r="K484" s="230" t="s">
        <v>194</v>
      </c>
      <c r="L484" s="45"/>
      <c r="M484" s="235" t="s">
        <v>1</v>
      </c>
      <c r="N484" s="236" t="s">
        <v>41</v>
      </c>
      <c r="O484" s="92"/>
      <c r="P484" s="237">
        <f>O484*H484</f>
        <v>0</v>
      </c>
      <c r="Q484" s="237">
        <v>0.026519999999999998</v>
      </c>
      <c r="R484" s="237">
        <f>Q484*H484</f>
        <v>0.10607999999999999</v>
      </c>
      <c r="S484" s="237">
        <v>0</v>
      </c>
      <c r="T484" s="238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9" t="s">
        <v>190</v>
      </c>
      <c r="AT484" s="239" t="s">
        <v>186</v>
      </c>
      <c r="AU484" s="239" t="s">
        <v>85</v>
      </c>
      <c r="AY484" s="18" t="s">
        <v>183</v>
      </c>
      <c r="BE484" s="240">
        <f>IF(N484="základní",J484,0)</f>
        <v>0</v>
      </c>
      <c r="BF484" s="240">
        <f>IF(N484="snížená",J484,0)</f>
        <v>0</v>
      </c>
      <c r="BG484" s="240">
        <f>IF(N484="zákl. přenesená",J484,0)</f>
        <v>0</v>
      </c>
      <c r="BH484" s="240">
        <f>IF(N484="sníž. přenesená",J484,0)</f>
        <v>0</v>
      </c>
      <c r="BI484" s="240">
        <f>IF(N484="nulová",J484,0)</f>
        <v>0</v>
      </c>
      <c r="BJ484" s="18" t="s">
        <v>83</v>
      </c>
      <c r="BK484" s="240">
        <f>ROUND(I484*H484,2)</f>
        <v>0</v>
      </c>
      <c r="BL484" s="18" t="s">
        <v>190</v>
      </c>
      <c r="BM484" s="239" t="s">
        <v>2753</v>
      </c>
    </row>
    <row r="485" s="2" customFormat="1" ht="24.15" customHeight="1">
      <c r="A485" s="39"/>
      <c r="B485" s="40"/>
      <c r="C485" s="228" t="s">
        <v>791</v>
      </c>
      <c r="D485" s="228" t="s">
        <v>186</v>
      </c>
      <c r="E485" s="229" t="s">
        <v>2754</v>
      </c>
      <c r="F485" s="230" t="s">
        <v>2755</v>
      </c>
      <c r="G485" s="231" t="s">
        <v>247</v>
      </c>
      <c r="H485" s="232">
        <v>4</v>
      </c>
      <c r="I485" s="233"/>
      <c r="J485" s="234">
        <f>ROUND(I485*H485,2)</f>
        <v>0</v>
      </c>
      <c r="K485" s="230" t="s">
        <v>1</v>
      </c>
      <c r="L485" s="45"/>
      <c r="M485" s="235" t="s">
        <v>1</v>
      </c>
      <c r="N485" s="236" t="s">
        <v>41</v>
      </c>
      <c r="O485" s="92"/>
      <c r="P485" s="237">
        <f>O485*H485</f>
        <v>0</v>
      </c>
      <c r="Q485" s="237">
        <v>0.025000000000000001</v>
      </c>
      <c r="R485" s="237">
        <f>Q485*H485</f>
        <v>0.10000000000000001</v>
      </c>
      <c r="S485" s="237">
        <v>0</v>
      </c>
      <c r="T485" s="238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9" t="s">
        <v>190</v>
      </c>
      <c r="AT485" s="239" t="s">
        <v>186</v>
      </c>
      <c r="AU485" s="239" t="s">
        <v>85</v>
      </c>
      <c r="AY485" s="18" t="s">
        <v>183</v>
      </c>
      <c r="BE485" s="240">
        <f>IF(N485="základní",J485,0)</f>
        <v>0</v>
      </c>
      <c r="BF485" s="240">
        <f>IF(N485="snížená",J485,0)</f>
        <v>0</v>
      </c>
      <c r="BG485" s="240">
        <f>IF(N485="zákl. přenesená",J485,0)</f>
        <v>0</v>
      </c>
      <c r="BH485" s="240">
        <f>IF(N485="sníž. přenesená",J485,0)</f>
        <v>0</v>
      </c>
      <c r="BI485" s="240">
        <f>IF(N485="nulová",J485,0)</f>
        <v>0</v>
      </c>
      <c r="BJ485" s="18" t="s">
        <v>83</v>
      </c>
      <c r="BK485" s="240">
        <f>ROUND(I485*H485,2)</f>
        <v>0</v>
      </c>
      <c r="BL485" s="18" t="s">
        <v>190</v>
      </c>
      <c r="BM485" s="239" t="s">
        <v>2756</v>
      </c>
    </row>
    <row r="486" s="2" customFormat="1" ht="16.5" customHeight="1">
      <c r="A486" s="39"/>
      <c r="B486" s="40"/>
      <c r="C486" s="228" t="s">
        <v>381</v>
      </c>
      <c r="D486" s="228" t="s">
        <v>186</v>
      </c>
      <c r="E486" s="229" t="s">
        <v>2757</v>
      </c>
      <c r="F486" s="230" t="s">
        <v>2758</v>
      </c>
      <c r="G486" s="231" t="s">
        <v>247</v>
      </c>
      <c r="H486" s="232">
        <v>4</v>
      </c>
      <c r="I486" s="233"/>
      <c r="J486" s="234">
        <f>ROUND(I486*H486,2)</f>
        <v>0</v>
      </c>
      <c r="K486" s="230" t="s">
        <v>194</v>
      </c>
      <c r="L486" s="45"/>
      <c r="M486" s="235" t="s">
        <v>1</v>
      </c>
      <c r="N486" s="236" t="s">
        <v>41</v>
      </c>
      <c r="O486" s="92"/>
      <c r="P486" s="237">
        <f>O486*H486</f>
        <v>0</v>
      </c>
      <c r="Q486" s="237">
        <v>0</v>
      </c>
      <c r="R486" s="237">
        <f>Q486*H486</f>
        <v>0</v>
      </c>
      <c r="S486" s="237">
        <v>0.025170000000000001</v>
      </c>
      <c r="T486" s="238">
        <f>S486*H486</f>
        <v>0.10068000000000001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9" t="s">
        <v>190</v>
      </c>
      <c r="AT486" s="239" t="s">
        <v>186</v>
      </c>
      <c r="AU486" s="239" t="s">
        <v>85</v>
      </c>
      <c r="AY486" s="18" t="s">
        <v>183</v>
      </c>
      <c r="BE486" s="240">
        <f>IF(N486="základní",J486,0)</f>
        <v>0</v>
      </c>
      <c r="BF486" s="240">
        <f>IF(N486="snížená",J486,0)</f>
        <v>0</v>
      </c>
      <c r="BG486" s="240">
        <f>IF(N486="zákl. přenesená",J486,0)</f>
        <v>0</v>
      </c>
      <c r="BH486" s="240">
        <f>IF(N486="sníž. přenesená",J486,0)</f>
        <v>0</v>
      </c>
      <c r="BI486" s="240">
        <f>IF(N486="nulová",J486,0)</f>
        <v>0</v>
      </c>
      <c r="BJ486" s="18" t="s">
        <v>83</v>
      </c>
      <c r="BK486" s="240">
        <f>ROUND(I486*H486,2)</f>
        <v>0</v>
      </c>
      <c r="BL486" s="18" t="s">
        <v>190</v>
      </c>
      <c r="BM486" s="239" t="s">
        <v>2759</v>
      </c>
    </row>
    <row r="487" s="2" customFormat="1" ht="16.5" customHeight="1">
      <c r="A487" s="39"/>
      <c r="B487" s="40"/>
      <c r="C487" s="228" t="s">
        <v>797</v>
      </c>
      <c r="D487" s="228" t="s">
        <v>186</v>
      </c>
      <c r="E487" s="229" t="s">
        <v>2760</v>
      </c>
      <c r="F487" s="230" t="s">
        <v>2761</v>
      </c>
      <c r="G487" s="231" t="s">
        <v>247</v>
      </c>
      <c r="H487" s="232">
        <v>4</v>
      </c>
      <c r="I487" s="233"/>
      <c r="J487" s="234">
        <f>ROUND(I487*H487,2)</f>
        <v>0</v>
      </c>
      <c r="K487" s="230" t="s">
        <v>194</v>
      </c>
      <c r="L487" s="45"/>
      <c r="M487" s="252" t="s">
        <v>1</v>
      </c>
      <c r="N487" s="253" t="s">
        <v>41</v>
      </c>
      <c r="O487" s="254"/>
      <c r="P487" s="255">
        <f>O487*H487</f>
        <v>0</v>
      </c>
      <c r="Q487" s="255">
        <v>0</v>
      </c>
      <c r="R487" s="255">
        <f>Q487*H487</f>
        <v>0</v>
      </c>
      <c r="S487" s="255">
        <v>0</v>
      </c>
      <c r="T487" s="256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9" t="s">
        <v>190</v>
      </c>
      <c r="AT487" s="239" t="s">
        <v>186</v>
      </c>
      <c r="AU487" s="239" t="s">
        <v>85</v>
      </c>
      <c r="AY487" s="18" t="s">
        <v>183</v>
      </c>
      <c r="BE487" s="240">
        <f>IF(N487="základní",J487,0)</f>
        <v>0</v>
      </c>
      <c r="BF487" s="240">
        <f>IF(N487="snížená",J487,0)</f>
        <v>0</v>
      </c>
      <c r="BG487" s="240">
        <f>IF(N487="zákl. přenesená",J487,0)</f>
        <v>0</v>
      </c>
      <c r="BH487" s="240">
        <f>IF(N487="sníž. přenesená",J487,0)</f>
        <v>0</v>
      </c>
      <c r="BI487" s="240">
        <f>IF(N487="nulová",J487,0)</f>
        <v>0</v>
      </c>
      <c r="BJ487" s="18" t="s">
        <v>83</v>
      </c>
      <c r="BK487" s="240">
        <f>ROUND(I487*H487,2)</f>
        <v>0</v>
      </c>
      <c r="BL487" s="18" t="s">
        <v>190</v>
      </c>
      <c r="BM487" s="239" t="s">
        <v>2762</v>
      </c>
    </row>
    <row r="488" s="2" customFormat="1" ht="6.96" customHeight="1">
      <c r="A488" s="39"/>
      <c r="B488" s="67"/>
      <c r="C488" s="68"/>
      <c r="D488" s="68"/>
      <c r="E488" s="68"/>
      <c r="F488" s="68"/>
      <c r="G488" s="68"/>
      <c r="H488" s="68"/>
      <c r="I488" s="68"/>
      <c r="J488" s="68"/>
      <c r="K488" s="68"/>
      <c r="L488" s="45"/>
      <c r="M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</row>
  </sheetData>
  <sheetProtection sheet="1" autoFilter="0" formatColumns="0" formatRows="0" objects="1" scenarios="1" spinCount="100000" saltValue="HHY/rJpMJBF11BPJ1wzbk3bLq4qbLOZ40dzI3Cn1hFt1IvXjrZjsum2EPKvr5q+Z5MYjETa3zJGUTQa1sCJE+g==" hashValue="UBSNvmXEkacB5skgIQFy7s1fxmujUWYWx6xCGHq1t7pb7c/iv1SU28j9YaqN9mDs4UasxSVvcjVYFonabxtgqw==" algorithmName="SHA-512" password="CC35"/>
  <autoFilter ref="C130:K48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2273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2763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2764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2765</v>
      </c>
      <c r="F23" s="39"/>
      <c r="G23" s="39"/>
      <c r="H23" s="39"/>
      <c r="I23" s="152" t="s">
        <v>28</v>
      </c>
      <c r="J23" s="142" t="s">
        <v>2766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">
        <v>2767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2768</v>
      </c>
      <c r="F26" s="39"/>
      <c r="G26" s="39"/>
      <c r="H26" s="39"/>
      <c r="I26" s="152" t="s">
        <v>28</v>
      </c>
      <c r="J26" s="142" t="s">
        <v>2769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ROUND((SUM(BE121:BE147)),  2)</f>
        <v>0</v>
      </c>
      <c r="G35" s="39"/>
      <c r="H35" s="39"/>
      <c r="I35" s="166">
        <v>0.20999999999999999</v>
      </c>
      <c r="J35" s="165">
        <f>ROUND(((SUM(BE121:BE147))*I35),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ROUND((SUM(BF121:BF147)),  2)</f>
        <v>0</v>
      </c>
      <c r="G36" s="39"/>
      <c r="H36" s="39"/>
      <c r="I36" s="166">
        <v>0.12</v>
      </c>
      <c r="J36" s="165">
        <f>ROUND(((SUM(BF121:BF147))*I36),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ROUND((SUM(BG121:BG147)),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ROUND((SUM(BH121:BH147)),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ROUND((SUM(BI121:BI147)),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2273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0302 - Vnitřní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RH-ARCHITEKTI s.r.o.,Vltavská 207/20,15000,Praha 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TMI Building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J121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2770</v>
      </c>
      <c r="E99" s="193"/>
      <c r="F99" s="193"/>
      <c r="G99" s="193"/>
      <c r="H99" s="193"/>
      <c r="I99" s="193"/>
      <c r="J99" s="194">
        <f>J122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168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ČZU akce - sloučení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1" customFormat="1" ht="12" customHeight="1">
      <c r="B110" s="22"/>
      <c r="C110" s="33" t="s">
        <v>145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39"/>
      <c r="B111" s="40"/>
      <c r="C111" s="41"/>
      <c r="D111" s="41"/>
      <c r="E111" s="185" t="s">
        <v>2273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147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E11</f>
        <v>0302 - Vnitřní kanalizace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F14</f>
        <v>areál ČZU v Praze</v>
      </c>
      <c r="G115" s="41"/>
      <c r="H115" s="41"/>
      <c r="I115" s="33" t="s">
        <v>22</v>
      </c>
      <c r="J115" s="80" t="str">
        <f>IF(J14="","",J14)</f>
        <v>15. 7. 2024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40.05" customHeight="1">
      <c r="A117" s="39"/>
      <c r="B117" s="40"/>
      <c r="C117" s="33" t="s">
        <v>24</v>
      </c>
      <c r="D117" s="41"/>
      <c r="E117" s="41"/>
      <c r="F117" s="28" t="str">
        <f>E17</f>
        <v>ČZU v Praze, Kamýcká 129, 165 00 Praha 6 - Suchdol</v>
      </c>
      <c r="G117" s="41"/>
      <c r="H117" s="41"/>
      <c r="I117" s="33" t="s">
        <v>31</v>
      </c>
      <c r="J117" s="37" t="str">
        <f>E23</f>
        <v>RH-ARCHITEKTI s.r.o.,Vltavská 207/20,15000,Praha 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29</v>
      </c>
      <c r="D118" s="41"/>
      <c r="E118" s="41"/>
      <c r="F118" s="28" t="str">
        <f>IF(E20="","",E20)</f>
        <v>Vyplň údaj</v>
      </c>
      <c r="G118" s="41"/>
      <c r="H118" s="41"/>
      <c r="I118" s="33" t="s">
        <v>34</v>
      </c>
      <c r="J118" s="37" t="str">
        <f>E26</f>
        <v>TMI Building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1"/>
      <c r="B120" s="202"/>
      <c r="C120" s="203" t="s">
        <v>169</v>
      </c>
      <c r="D120" s="204" t="s">
        <v>61</v>
      </c>
      <c r="E120" s="204" t="s">
        <v>57</v>
      </c>
      <c r="F120" s="204" t="s">
        <v>58</v>
      </c>
      <c r="G120" s="204" t="s">
        <v>170</v>
      </c>
      <c r="H120" s="204" t="s">
        <v>171</v>
      </c>
      <c r="I120" s="204" t="s">
        <v>172</v>
      </c>
      <c r="J120" s="204" t="s">
        <v>151</v>
      </c>
      <c r="K120" s="205" t="s">
        <v>173</v>
      </c>
      <c r="L120" s="206"/>
      <c r="M120" s="101" t="s">
        <v>1</v>
      </c>
      <c r="N120" s="102" t="s">
        <v>40</v>
      </c>
      <c r="O120" s="102" t="s">
        <v>174</v>
      </c>
      <c r="P120" s="102" t="s">
        <v>175</v>
      </c>
      <c r="Q120" s="102" t="s">
        <v>176</v>
      </c>
      <c r="R120" s="102" t="s">
        <v>177</v>
      </c>
      <c r="S120" s="102" t="s">
        <v>178</v>
      </c>
      <c r="T120" s="103" t="s">
        <v>179</v>
      </c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</row>
    <row r="121" s="2" customFormat="1" ht="22.8" customHeight="1">
      <c r="A121" s="39"/>
      <c r="B121" s="40"/>
      <c r="C121" s="108" t="s">
        <v>180</v>
      </c>
      <c r="D121" s="41"/>
      <c r="E121" s="41"/>
      <c r="F121" s="41"/>
      <c r="G121" s="41"/>
      <c r="H121" s="41"/>
      <c r="I121" s="41"/>
      <c r="J121" s="207">
        <f>BK121</f>
        <v>0</v>
      </c>
      <c r="K121" s="41"/>
      <c r="L121" s="45"/>
      <c r="M121" s="104"/>
      <c r="N121" s="208"/>
      <c r="O121" s="105"/>
      <c r="P121" s="209">
        <f>P122</f>
        <v>0</v>
      </c>
      <c r="Q121" s="105"/>
      <c r="R121" s="209">
        <f>R122</f>
        <v>0</v>
      </c>
      <c r="S121" s="105"/>
      <c r="T121" s="210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153</v>
      </c>
      <c r="BK121" s="211">
        <f>BK122</f>
        <v>0</v>
      </c>
    </row>
    <row r="122" s="12" customFormat="1" ht="25.92" customHeight="1">
      <c r="A122" s="12"/>
      <c r="B122" s="212"/>
      <c r="C122" s="213"/>
      <c r="D122" s="214" t="s">
        <v>75</v>
      </c>
      <c r="E122" s="215" t="s">
        <v>556</v>
      </c>
      <c r="F122" s="215" t="s">
        <v>133</v>
      </c>
      <c r="G122" s="213"/>
      <c r="H122" s="213"/>
      <c r="I122" s="216"/>
      <c r="J122" s="217">
        <f>BK122</f>
        <v>0</v>
      </c>
      <c r="K122" s="213"/>
      <c r="L122" s="218"/>
      <c r="M122" s="219"/>
      <c r="N122" s="220"/>
      <c r="O122" s="220"/>
      <c r="P122" s="221">
        <f>SUM(P123:P147)</f>
        <v>0</v>
      </c>
      <c r="Q122" s="220"/>
      <c r="R122" s="221">
        <f>SUM(R123:R147)</f>
        <v>0</v>
      </c>
      <c r="S122" s="220"/>
      <c r="T122" s="222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3" t="s">
        <v>83</v>
      </c>
      <c r="AT122" s="224" t="s">
        <v>75</v>
      </c>
      <c r="AU122" s="224" t="s">
        <v>76</v>
      </c>
      <c r="AY122" s="223" t="s">
        <v>183</v>
      </c>
      <c r="BK122" s="225">
        <f>SUM(BK123:BK147)</f>
        <v>0</v>
      </c>
    </row>
    <row r="123" s="2" customFormat="1" ht="49.05" customHeight="1">
      <c r="A123" s="39"/>
      <c r="B123" s="40"/>
      <c r="C123" s="228" t="s">
        <v>83</v>
      </c>
      <c r="D123" s="228" t="s">
        <v>186</v>
      </c>
      <c r="E123" s="229" t="s">
        <v>558</v>
      </c>
      <c r="F123" s="230" t="s">
        <v>2771</v>
      </c>
      <c r="G123" s="231" t="s">
        <v>560</v>
      </c>
      <c r="H123" s="232">
        <v>4</v>
      </c>
      <c r="I123" s="233"/>
      <c r="J123" s="234">
        <f>ROUND(I123*H123,2)</f>
        <v>0</v>
      </c>
      <c r="K123" s="230" t="s">
        <v>1</v>
      </c>
      <c r="L123" s="45"/>
      <c r="M123" s="235" t="s">
        <v>1</v>
      </c>
      <c r="N123" s="236" t="s">
        <v>41</v>
      </c>
      <c r="O123" s="92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9" t="s">
        <v>196</v>
      </c>
      <c r="AT123" s="239" t="s">
        <v>186</v>
      </c>
      <c r="AU123" s="239" t="s">
        <v>83</v>
      </c>
      <c r="AY123" s="18" t="s">
        <v>183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8" t="s">
        <v>83</v>
      </c>
      <c r="BK123" s="240">
        <f>ROUND(I123*H123,2)</f>
        <v>0</v>
      </c>
      <c r="BL123" s="18" t="s">
        <v>196</v>
      </c>
      <c r="BM123" s="239" t="s">
        <v>85</v>
      </c>
    </row>
    <row r="124" s="2" customFormat="1" ht="21.75" customHeight="1">
      <c r="A124" s="39"/>
      <c r="B124" s="40"/>
      <c r="C124" s="228" t="s">
        <v>85</v>
      </c>
      <c r="D124" s="228" t="s">
        <v>186</v>
      </c>
      <c r="E124" s="229" t="s">
        <v>563</v>
      </c>
      <c r="F124" s="230" t="s">
        <v>2772</v>
      </c>
      <c r="G124" s="231" t="s">
        <v>560</v>
      </c>
      <c r="H124" s="232">
        <v>4</v>
      </c>
      <c r="I124" s="233"/>
      <c r="J124" s="234">
        <f>ROUND(I124*H124,2)</f>
        <v>0</v>
      </c>
      <c r="K124" s="230" t="s">
        <v>1</v>
      </c>
      <c r="L124" s="45"/>
      <c r="M124" s="235" t="s">
        <v>1</v>
      </c>
      <c r="N124" s="236" t="s">
        <v>41</v>
      </c>
      <c r="O124" s="92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9" t="s">
        <v>196</v>
      </c>
      <c r="AT124" s="239" t="s">
        <v>186</v>
      </c>
      <c r="AU124" s="239" t="s">
        <v>83</v>
      </c>
      <c r="AY124" s="18" t="s">
        <v>183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8" t="s">
        <v>83</v>
      </c>
      <c r="BK124" s="240">
        <f>ROUND(I124*H124,2)</f>
        <v>0</v>
      </c>
      <c r="BL124" s="18" t="s">
        <v>196</v>
      </c>
      <c r="BM124" s="239" t="s">
        <v>196</v>
      </c>
    </row>
    <row r="125" s="2" customFormat="1" ht="24.15" customHeight="1">
      <c r="A125" s="39"/>
      <c r="B125" s="40"/>
      <c r="C125" s="228" t="s">
        <v>100</v>
      </c>
      <c r="D125" s="228" t="s">
        <v>186</v>
      </c>
      <c r="E125" s="229" t="s">
        <v>567</v>
      </c>
      <c r="F125" s="230" t="s">
        <v>2773</v>
      </c>
      <c r="G125" s="231" t="s">
        <v>560</v>
      </c>
      <c r="H125" s="232">
        <v>13</v>
      </c>
      <c r="I125" s="233"/>
      <c r="J125" s="234">
        <f>ROUND(I125*H125,2)</f>
        <v>0</v>
      </c>
      <c r="K125" s="230" t="s">
        <v>1</v>
      </c>
      <c r="L125" s="45"/>
      <c r="M125" s="235" t="s">
        <v>1</v>
      </c>
      <c r="N125" s="236" t="s">
        <v>41</v>
      </c>
      <c r="O125" s="92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9" t="s">
        <v>196</v>
      </c>
      <c r="AT125" s="239" t="s">
        <v>186</v>
      </c>
      <c r="AU125" s="239" t="s">
        <v>83</v>
      </c>
      <c r="AY125" s="18" t="s">
        <v>183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8" t="s">
        <v>83</v>
      </c>
      <c r="BK125" s="240">
        <f>ROUND(I125*H125,2)</f>
        <v>0</v>
      </c>
      <c r="BL125" s="18" t="s">
        <v>196</v>
      </c>
      <c r="BM125" s="239" t="s">
        <v>199</v>
      </c>
    </row>
    <row r="126" s="2" customFormat="1" ht="24.15" customHeight="1">
      <c r="A126" s="39"/>
      <c r="B126" s="40"/>
      <c r="C126" s="228" t="s">
        <v>196</v>
      </c>
      <c r="D126" s="228" t="s">
        <v>186</v>
      </c>
      <c r="E126" s="229" t="s">
        <v>569</v>
      </c>
      <c r="F126" s="230" t="s">
        <v>2774</v>
      </c>
      <c r="G126" s="231" t="s">
        <v>560</v>
      </c>
      <c r="H126" s="232">
        <v>6</v>
      </c>
      <c r="I126" s="233"/>
      <c r="J126" s="234">
        <f>ROUND(I126*H126,2)</f>
        <v>0</v>
      </c>
      <c r="K126" s="230" t="s">
        <v>1</v>
      </c>
      <c r="L126" s="45"/>
      <c r="M126" s="235" t="s">
        <v>1</v>
      </c>
      <c r="N126" s="236" t="s">
        <v>41</v>
      </c>
      <c r="O126" s="92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9" t="s">
        <v>196</v>
      </c>
      <c r="AT126" s="239" t="s">
        <v>186</v>
      </c>
      <c r="AU126" s="239" t="s">
        <v>83</v>
      </c>
      <c r="AY126" s="18" t="s">
        <v>183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8" t="s">
        <v>83</v>
      </c>
      <c r="BK126" s="240">
        <f>ROUND(I126*H126,2)</f>
        <v>0</v>
      </c>
      <c r="BL126" s="18" t="s">
        <v>196</v>
      </c>
      <c r="BM126" s="239" t="s">
        <v>202</v>
      </c>
    </row>
    <row r="127" s="2" customFormat="1" ht="44.25" customHeight="1">
      <c r="A127" s="39"/>
      <c r="B127" s="40"/>
      <c r="C127" s="228" t="s">
        <v>203</v>
      </c>
      <c r="D127" s="228" t="s">
        <v>186</v>
      </c>
      <c r="E127" s="229" t="s">
        <v>572</v>
      </c>
      <c r="F127" s="230" t="s">
        <v>2775</v>
      </c>
      <c r="G127" s="231" t="s">
        <v>560</v>
      </c>
      <c r="H127" s="232">
        <v>6</v>
      </c>
      <c r="I127" s="233"/>
      <c r="J127" s="234">
        <f>ROUND(I127*H127,2)</f>
        <v>0</v>
      </c>
      <c r="K127" s="230" t="s">
        <v>1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196</v>
      </c>
      <c r="AT127" s="239" t="s">
        <v>186</v>
      </c>
      <c r="AU127" s="239" t="s">
        <v>83</v>
      </c>
      <c r="AY127" s="18" t="s">
        <v>183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196</v>
      </c>
      <c r="BM127" s="239" t="s">
        <v>206</v>
      </c>
    </row>
    <row r="128" s="2" customFormat="1" ht="55.5" customHeight="1">
      <c r="A128" s="39"/>
      <c r="B128" s="40"/>
      <c r="C128" s="228" t="s">
        <v>199</v>
      </c>
      <c r="D128" s="228" t="s">
        <v>186</v>
      </c>
      <c r="E128" s="229" t="s">
        <v>574</v>
      </c>
      <c r="F128" s="230" t="s">
        <v>2776</v>
      </c>
      <c r="G128" s="231" t="s">
        <v>2777</v>
      </c>
      <c r="H128" s="232">
        <v>51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196</v>
      </c>
      <c r="AT128" s="239" t="s">
        <v>186</v>
      </c>
      <c r="AU128" s="239" t="s">
        <v>83</v>
      </c>
      <c r="AY128" s="18" t="s">
        <v>183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196</v>
      </c>
      <c r="BM128" s="239" t="s">
        <v>8</v>
      </c>
    </row>
    <row r="129" s="2" customFormat="1" ht="55.5" customHeight="1">
      <c r="A129" s="39"/>
      <c r="B129" s="40"/>
      <c r="C129" s="228" t="s">
        <v>209</v>
      </c>
      <c r="D129" s="228" t="s">
        <v>186</v>
      </c>
      <c r="E129" s="229" t="s">
        <v>576</v>
      </c>
      <c r="F129" s="230" t="s">
        <v>2778</v>
      </c>
      <c r="G129" s="231" t="s">
        <v>2777</v>
      </c>
      <c r="H129" s="232">
        <v>99</v>
      </c>
      <c r="I129" s="233"/>
      <c r="J129" s="234">
        <f>ROUND(I129*H129,2)</f>
        <v>0</v>
      </c>
      <c r="K129" s="230" t="s">
        <v>1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196</v>
      </c>
      <c r="AT129" s="239" t="s">
        <v>186</v>
      </c>
      <c r="AU129" s="239" t="s">
        <v>83</v>
      </c>
      <c r="AY129" s="18" t="s">
        <v>183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196</v>
      </c>
      <c r="BM129" s="239" t="s">
        <v>212</v>
      </c>
    </row>
    <row r="130" s="2" customFormat="1" ht="24.15" customHeight="1">
      <c r="A130" s="39"/>
      <c r="B130" s="40"/>
      <c r="C130" s="228" t="s">
        <v>202</v>
      </c>
      <c r="D130" s="228" t="s">
        <v>186</v>
      </c>
      <c r="E130" s="229" t="s">
        <v>578</v>
      </c>
      <c r="F130" s="230" t="s">
        <v>2779</v>
      </c>
      <c r="G130" s="231" t="s">
        <v>2777</v>
      </c>
      <c r="H130" s="232">
        <v>51</v>
      </c>
      <c r="I130" s="233"/>
      <c r="J130" s="234">
        <f>ROUND(I130*H130,2)</f>
        <v>0</v>
      </c>
      <c r="K130" s="230" t="s">
        <v>1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196</v>
      </c>
      <c r="AT130" s="239" t="s">
        <v>186</v>
      </c>
      <c r="AU130" s="239" t="s">
        <v>83</v>
      </c>
      <c r="AY130" s="18" t="s">
        <v>183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196</v>
      </c>
      <c r="BM130" s="239" t="s">
        <v>190</v>
      </c>
    </row>
    <row r="131" s="2" customFormat="1" ht="24.15" customHeight="1">
      <c r="A131" s="39"/>
      <c r="B131" s="40"/>
      <c r="C131" s="228" t="s">
        <v>215</v>
      </c>
      <c r="D131" s="228" t="s">
        <v>186</v>
      </c>
      <c r="E131" s="229" t="s">
        <v>580</v>
      </c>
      <c r="F131" s="230" t="s">
        <v>2780</v>
      </c>
      <c r="G131" s="231" t="s">
        <v>2777</v>
      </c>
      <c r="H131" s="232">
        <v>99</v>
      </c>
      <c r="I131" s="233"/>
      <c r="J131" s="234">
        <f>ROUND(I131*H131,2)</f>
        <v>0</v>
      </c>
      <c r="K131" s="230" t="s">
        <v>1</v>
      </c>
      <c r="L131" s="45"/>
      <c r="M131" s="235" t="s">
        <v>1</v>
      </c>
      <c r="N131" s="236" t="s">
        <v>41</v>
      </c>
      <c r="O131" s="92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196</v>
      </c>
      <c r="AT131" s="239" t="s">
        <v>186</v>
      </c>
      <c r="AU131" s="239" t="s">
        <v>83</v>
      </c>
      <c r="AY131" s="18" t="s">
        <v>183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196</v>
      </c>
      <c r="BM131" s="239" t="s">
        <v>218</v>
      </c>
    </row>
    <row r="132" s="2" customFormat="1" ht="33" customHeight="1">
      <c r="A132" s="39"/>
      <c r="B132" s="40"/>
      <c r="C132" s="228" t="s">
        <v>222</v>
      </c>
      <c r="D132" s="228" t="s">
        <v>186</v>
      </c>
      <c r="E132" s="229" t="s">
        <v>582</v>
      </c>
      <c r="F132" s="230" t="s">
        <v>2781</v>
      </c>
      <c r="G132" s="231" t="s">
        <v>2777</v>
      </c>
      <c r="H132" s="232">
        <v>63</v>
      </c>
      <c r="I132" s="233"/>
      <c r="J132" s="234">
        <f>ROUND(I132*H132,2)</f>
        <v>0</v>
      </c>
      <c r="K132" s="230" t="s">
        <v>1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196</v>
      </c>
      <c r="AT132" s="239" t="s">
        <v>186</v>
      </c>
      <c r="AU132" s="239" t="s">
        <v>83</v>
      </c>
      <c r="AY132" s="18" t="s">
        <v>183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196</v>
      </c>
      <c r="BM132" s="239" t="s">
        <v>221</v>
      </c>
    </row>
    <row r="133" s="2" customFormat="1" ht="33" customHeight="1">
      <c r="A133" s="39"/>
      <c r="B133" s="40"/>
      <c r="C133" s="228" t="s">
        <v>8</v>
      </c>
      <c r="D133" s="228" t="s">
        <v>186</v>
      </c>
      <c r="E133" s="229" t="s">
        <v>584</v>
      </c>
      <c r="F133" s="230" t="s">
        <v>2782</v>
      </c>
      <c r="G133" s="231" t="s">
        <v>2777</v>
      </c>
      <c r="H133" s="232">
        <v>105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196</v>
      </c>
      <c r="AT133" s="239" t="s">
        <v>186</v>
      </c>
      <c r="AU133" s="239" t="s">
        <v>83</v>
      </c>
      <c r="AY133" s="18" t="s">
        <v>183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196</v>
      </c>
      <c r="BM133" s="239" t="s">
        <v>225</v>
      </c>
    </row>
    <row r="134" s="2" customFormat="1" ht="33" customHeight="1">
      <c r="A134" s="39"/>
      <c r="B134" s="40"/>
      <c r="C134" s="228" t="s">
        <v>229</v>
      </c>
      <c r="D134" s="228" t="s">
        <v>186</v>
      </c>
      <c r="E134" s="229" t="s">
        <v>585</v>
      </c>
      <c r="F134" s="230" t="s">
        <v>2783</v>
      </c>
      <c r="G134" s="231" t="s">
        <v>2777</v>
      </c>
      <c r="H134" s="232">
        <v>81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196</v>
      </c>
      <c r="AT134" s="239" t="s">
        <v>186</v>
      </c>
      <c r="AU134" s="239" t="s">
        <v>83</v>
      </c>
      <c r="AY134" s="18" t="s">
        <v>183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196</v>
      </c>
      <c r="BM134" s="239" t="s">
        <v>228</v>
      </c>
    </row>
    <row r="135" s="2" customFormat="1" ht="16.5" customHeight="1">
      <c r="A135" s="39"/>
      <c r="B135" s="40"/>
      <c r="C135" s="228" t="s">
        <v>212</v>
      </c>
      <c r="D135" s="228" t="s">
        <v>186</v>
      </c>
      <c r="E135" s="229" t="s">
        <v>587</v>
      </c>
      <c r="F135" s="230" t="s">
        <v>2784</v>
      </c>
      <c r="G135" s="231" t="s">
        <v>958</v>
      </c>
      <c r="H135" s="232">
        <v>597.60000000000002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196</v>
      </c>
      <c r="AT135" s="239" t="s">
        <v>186</v>
      </c>
      <c r="AU135" s="239" t="s">
        <v>83</v>
      </c>
      <c r="AY135" s="18" t="s">
        <v>183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196</v>
      </c>
      <c r="BM135" s="239" t="s">
        <v>233</v>
      </c>
    </row>
    <row r="136" s="2" customFormat="1" ht="55.5" customHeight="1">
      <c r="A136" s="39"/>
      <c r="B136" s="40"/>
      <c r="C136" s="228" t="s">
        <v>240</v>
      </c>
      <c r="D136" s="228" t="s">
        <v>186</v>
      </c>
      <c r="E136" s="229" t="s">
        <v>589</v>
      </c>
      <c r="F136" s="230" t="s">
        <v>2785</v>
      </c>
      <c r="G136" s="231" t="s">
        <v>1618</v>
      </c>
      <c r="H136" s="232">
        <v>2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196</v>
      </c>
      <c r="AT136" s="239" t="s">
        <v>186</v>
      </c>
      <c r="AU136" s="239" t="s">
        <v>83</v>
      </c>
      <c r="AY136" s="18" t="s">
        <v>183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196</v>
      </c>
      <c r="BM136" s="239" t="s">
        <v>239</v>
      </c>
    </row>
    <row r="137" s="2" customFormat="1" ht="55.5" customHeight="1">
      <c r="A137" s="39"/>
      <c r="B137" s="40"/>
      <c r="C137" s="228" t="s">
        <v>190</v>
      </c>
      <c r="D137" s="228" t="s">
        <v>186</v>
      </c>
      <c r="E137" s="229" t="s">
        <v>591</v>
      </c>
      <c r="F137" s="230" t="s">
        <v>2786</v>
      </c>
      <c r="G137" s="231" t="s">
        <v>1618</v>
      </c>
      <c r="H137" s="232">
        <v>2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196</v>
      </c>
      <c r="AT137" s="239" t="s">
        <v>186</v>
      </c>
      <c r="AU137" s="239" t="s">
        <v>83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196</v>
      </c>
      <c r="BM137" s="239" t="s">
        <v>244</v>
      </c>
    </row>
    <row r="138" s="2" customFormat="1" ht="37.8" customHeight="1">
      <c r="A138" s="39"/>
      <c r="B138" s="40"/>
      <c r="C138" s="228" t="s">
        <v>248</v>
      </c>
      <c r="D138" s="228" t="s">
        <v>186</v>
      </c>
      <c r="E138" s="229" t="s">
        <v>593</v>
      </c>
      <c r="F138" s="230" t="s">
        <v>2787</v>
      </c>
      <c r="G138" s="231" t="s">
        <v>1618</v>
      </c>
      <c r="H138" s="232">
        <v>4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83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195</v>
      </c>
    </row>
    <row r="139" s="2" customFormat="1" ht="33" customHeight="1">
      <c r="A139" s="39"/>
      <c r="B139" s="40"/>
      <c r="C139" s="228" t="s">
        <v>218</v>
      </c>
      <c r="D139" s="228" t="s">
        <v>186</v>
      </c>
      <c r="E139" s="229" t="s">
        <v>595</v>
      </c>
      <c r="F139" s="230" t="s">
        <v>2788</v>
      </c>
      <c r="G139" s="231" t="s">
        <v>1618</v>
      </c>
      <c r="H139" s="232">
        <v>5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196</v>
      </c>
      <c r="AT139" s="239" t="s">
        <v>186</v>
      </c>
      <c r="AU139" s="239" t="s">
        <v>83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196</v>
      </c>
      <c r="BM139" s="239" t="s">
        <v>251</v>
      </c>
    </row>
    <row r="140" s="2" customFormat="1" ht="37.8" customHeight="1">
      <c r="A140" s="39"/>
      <c r="B140" s="40"/>
      <c r="C140" s="228" t="s">
        <v>255</v>
      </c>
      <c r="D140" s="228" t="s">
        <v>186</v>
      </c>
      <c r="E140" s="229" t="s">
        <v>597</v>
      </c>
      <c r="F140" s="230" t="s">
        <v>2789</v>
      </c>
      <c r="G140" s="231" t="s">
        <v>1</v>
      </c>
      <c r="H140" s="232">
        <v>6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83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254</v>
      </c>
    </row>
    <row r="141" s="2" customFormat="1" ht="16.5" customHeight="1">
      <c r="A141" s="39"/>
      <c r="B141" s="40"/>
      <c r="C141" s="228" t="s">
        <v>221</v>
      </c>
      <c r="D141" s="228" t="s">
        <v>186</v>
      </c>
      <c r="E141" s="229" t="s">
        <v>599</v>
      </c>
      <c r="F141" s="230" t="s">
        <v>2790</v>
      </c>
      <c r="G141" s="231" t="s">
        <v>1618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83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258</v>
      </c>
    </row>
    <row r="142" s="2" customFormat="1" ht="16.5" customHeight="1">
      <c r="A142" s="39"/>
      <c r="B142" s="40"/>
      <c r="C142" s="228" t="s">
        <v>7</v>
      </c>
      <c r="D142" s="228" t="s">
        <v>186</v>
      </c>
      <c r="E142" s="229" t="s">
        <v>601</v>
      </c>
      <c r="F142" s="230" t="s">
        <v>2791</v>
      </c>
      <c r="G142" s="231" t="s">
        <v>1618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83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261</v>
      </c>
    </row>
    <row r="143" s="2" customFormat="1" ht="16.5" customHeight="1">
      <c r="A143" s="39"/>
      <c r="B143" s="40"/>
      <c r="C143" s="228" t="s">
        <v>225</v>
      </c>
      <c r="D143" s="228" t="s">
        <v>186</v>
      </c>
      <c r="E143" s="229" t="s">
        <v>604</v>
      </c>
      <c r="F143" s="230" t="s">
        <v>2792</v>
      </c>
      <c r="G143" s="231" t="s">
        <v>1618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83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266</v>
      </c>
    </row>
    <row r="144" s="2" customFormat="1" ht="16.5" customHeight="1">
      <c r="A144" s="39"/>
      <c r="B144" s="40"/>
      <c r="C144" s="228" t="s">
        <v>270</v>
      </c>
      <c r="D144" s="228" t="s">
        <v>186</v>
      </c>
      <c r="E144" s="229" t="s">
        <v>606</v>
      </c>
      <c r="F144" s="230" t="s">
        <v>2793</v>
      </c>
      <c r="G144" s="231" t="s">
        <v>1618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83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269</v>
      </c>
    </row>
    <row r="145" s="2" customFormat="1" ht="16.5" customHeight="1">
      <c r="A145" s="39"/>
      <c r="B145" s="40"/>
      <c r="C145" s="228" t="s">
        <v>228</v>
      </c>
      <c r="D145" s="228" t="s">
        <v>186</v>
      </c>
      <c r="E145" s="229" t="s">
        <v>2794</v>
      </c>
      <c r="F145" s="230" t="s">
        <v>2795</v>
      </c>
      <c r="G145" s="231" t="s">
        <v>1618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83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273</v>
      </c>
    </row>
    <row r="146" s="2" customFormat="1" ht="16.5" customHeight="1">
      <c r="A146" s="39"/>
      <c r="B146" s="40"/>
      <c r="C146" s="228" t="s">
        <v>277</v>
      </c>
      <c r="D146" s="228" t="s">
        <v>186</v>
      </c>
      <c r="E146" s="229" t="s">
        <v>608</v>
      </c>
      <c r="F146" s="230" t="s">
        <v>2796</v>
      </c>
      <c r="G146" s="231" t="s">
        <v>1618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83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276</v>
      </c>
    </row>
    <row r="147" s="2" customFormat="1" ht="16.5" customHeight="1">
      <c r="A147" s="39"/>
      <c r="B147" s="40"/>
      <c r="C147" s="228" t="s">
        <v>233</v>
      </c>
      <c r="D147" s="228" t="s">
        <v>186</v>
      </c>
      <c r="E147" s="229" t="s">
        <v>611</v>
      </c>
      <c r="F147" s="230" t="s">
        <v>2797</v>
      </c>
      <c r="G147" s="231" t="s">
        <v>1618</v>
      </c>
      <c r="H147" s="232">
        <v>1</v>
      </c>
      <c r="I147" s="233"/>
      <c r="J147" s="234">
        <f>ROUND(I147*H147,2)</f>
        <v>0</v>
      </c>
      <c r="K147" s="230" t="s">
        <v>1</v>
      </c>
      <c r="L147" s="45"/>
      <c r="M147" s="252" t="s">
        <v>1</v>
      </c>
      <c r="N147" s="253" t="s">
        <v>41</v>
      </c>
      <c r="O147" s="254"/>
      <c r="P147" s="255">
        <f>O147*H147</f>
        <v>0</v>
      </c>
      <c r="Q147" s="255">
        <v>0</v>
      </c>
      <c r="R147" s="255">
        <f>Q147*H147</f>
        <v>0</v>
      </c>
      <c r="S147" s="255">
        <v>0</v>
      </c>
      <c r="T147" s="25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196</v>
      </c>
      <c r="AT147" s="239" t="s">
        <v>186</v>
      </c>
      <c r="AU147" s="239" t="s">
        <v>83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196</v>
      </c>
      <c r="BM147" s="239" t="s">
        <v>280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NuHvm5kh6sc0bPZyJLeRjQmlixeYxygSzb4Rij53JJ62/HNM88yBsz46Qj2ms4cSp4f7aZf3TuPZxTVexCgLxQ==" hashValue="X3u+QIzS9wdM5PEmwwDKS/iLfizPiIxcmCFtbDa9hA+Vz5cNoqVlTZiCR0lx71KNMZWSHLuvCbeWNKnWcOeecQ==" algorithmName="SHA-512" password="CC35"/>
  <autoFilter ref="C120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2273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2798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2764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2765</v>
      </c>
      <c r="F23" s="39"/>
      <c r="G23" s="39"/>
      <c r="H23" s="39"/>
      <c r="I23" s="152" t="s">
        <v>28</v>
      </c>
      <c r="J23" s="142" t="s">
        <v>2766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">
        <v>2767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2768</v>
      </c>
      <c r="F26" s="39"/>
      <c r="G26" s="39"/>
      <c r="H26" s="39"/>
      <c r="I26" s="152" t="s">
        <v>28</v>
      </c>
      <c r="J26" s="142" t="s">
        <v>2769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ROUND((SUM(BE130:BE220)),  2)</f>
        <v>0</v>
      </c>
      <c r="G35" s="39"/>
      <c r="H35" s="39"/>
      <c r="I35" s="166">
        <v>0.20999999999999999</v>
      </c>
      <c r="J35" s="165">
        <f>ROUND(((SUM(BE130:BE220))*I35),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ROUND((SUM(BF130:BF220)),  2)</f>
        <v>0</v>
      </c>
      <c r="G36" s="39"/>
      <c r="H36" s="39"/>
      <c r="I36" s="166">
        <v>0.12</v>
      </c>
      <c r="J36" s="165">
        <f>ROUND(((SUM(BF130:BF220))*I36),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ROUND((SUM(BG130:BG220)),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ROUND((SUM(BH130:BH220)),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ROUND((SUM(BI130:BI220)),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2273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0303 - Stavební přípomoce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RH-ARCHITEKTI s.r.o.,Vltavská 207/20,15000,Praha 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TMI Building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866</v>
      </c>
      <c r="E99" s="193"/>
      <c r="F99" s="193"/>
      <c r="G99" s="193"/>
      <c r="H99" s="193"/>
      <c r="I99" s="193"/>
      <c r="J99" s="194">
        <f>J131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2312</v>
      </c>
      <c r="E100" s="198"/>
      <c r="F100" s="198"/>
      <c r="G100" s="198"/>
      <c r="H100" s="198"/>
      <c r="I100" s="198"/>
      <c r="J100" s="199">
        <f>J132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2799</v>
      </c>
      <c r="E101" s="198"/>
      <c r="F101" s="198"/>
      <c r="G101" s="198"/>
      <c r="H101" s="198"/>
      <c r="I101" s="198"/>
      <c r="J101" s="199">
        <f>J140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870</v>
      </c>
      <c r="E102" s="198"/>
      <c r="F102" s="198"/>
      <c r="G102" s="198"/>
      <c r="H102" s="198"/>
      <c r="I102" s="198"/>
      <c r="J102" s="199">
        <f>J144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871</v>
      </c>
      <c r="E103" s="198"/>
      <c r="F103" s="198"/>
      <c r="G103" s="198"/>
      <c r="H103" s="198"/>
      <c r="I103" s="198"/>
      <c r="J103" s="199">
        <f>J160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872</v>
      </c>
      <c r="E104" s="198"/>
      <c r="F104" s="198"/>
      <c r="G104" s="198"/>
      <c r="H104" s="198"/>
      <c r="I104" s="198"/>
      <c r="J104" s="199">
        <f>J168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154</v>
      </c>
      <c r="E105" s="193"/>
      <c r="F105" s="193"/>
      <c r="G105" s="193"/>
      <c r="H105" s="193"/>
      <c r="I105" s="193"/>
      <c r="J105" s="194">
        <f>J171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6"/>
      <c r="C106" s="134"/>
      <c r="D106" s="197" t="s">
        <v>873</v>
      </c>
      <c r="E106" s="198"/>
      <c r="F106" s="198"/>
      <c r="G106" s="198"/>
      <c r="H106" s="198"/>
      <c r="I106" s="198"/>
      <c r="J106" s="199">
        <f>J172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160</v>
      </c>
      <c r="E107" s="198"/>
      <c r="F107" s="198"/>
      <c r="G107" s="198"/>
      <c r="H107" s="198"/>
      <c r="I107" s="198"/>
      <c r="J107" s="199">
        <f>J181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877</v>
      </c>
      <c r="E108" s="198"/>
      <c r="F108" s="198"/>
      <c r="G108" s="198"/>
      <c r="H108" s="198"/>
      <c r="I108" s="198"/>
      <c r="J108" s="199">
        <f>J205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168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ČZU akce - sloučení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145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5" t="s">
        <v>2273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147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0303 - Stavební přípomoce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areál ČZU v Praze</v>
      </c>
      <c r="G124" s="41"/>
      <c r="H124" s="41"/>
      <c r="I124" s="33" t="s">
        <v>22</v>
      </c>
      <c r="J124" s="80" t="str">
        <f>IF(J14="","",J14)</f>
        <v>15. 7. 2024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05" customHeight="1">
      <c r="A126" s="39"/>
      <c r="B126" s="40"/>
      <c r="C126" s="33" t="s">
        <v>24</v>
      </c>
      <c r="D126" s="41"/>
      <c r="E126" s="41"/>
      <c r="F126" s="28" t="str">
        <f>E17</f>
        <v>ČZU v Praze, Kamýcká 129, 165 00 Praha 6 - Suchdol</v>
      </c>
      <c r="G126" s="41"/>
      <c r="H126" s="41"/>
      <c r="I126" s="33" t="s">
        <v>31</v>
      </c>
      <c r="J126" s="37" t="str">
        <f>E23</f>
        <v>RH-ARCHITEKTI s.r.o.,Vltavská 207/20,15000,Praha 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29</v>
      </c>
      <c r="D127" s="41"/>
      <c r="E127" s="41"/>
      <c r="F127" s="28" t="str">
        <f>IF(E20="","",E20)</f>
        <v>Vyplň údaj</v>
      </c>
      <c r="G127" s="41"/>
      <c r="H127" s="41"/>
      <c r="I127" s="33" t="s">
        <v>34</v>
      </c>
      <c r="J127" s="37" t="str">
        <f>E26</f>
        <v>TMI Building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1"/>
      <c r="B129" s="202"/>
      <c r="C129" s="203" t="s">
        <v>169</v>
      </c>
      <c r="D129" s="204" t="s">
        <v>61</v>
      </c>
      <c r="E129" s="204" t="s">
        <v>57</v>
      </c>
      <c r="F129" s="204" t="s">
        <v>58</v>
      </c>
      <c r="G129" s="204" t="s">
        <v>170</v>
      </c>
      <c r="H129" s="204" t="s">
        <v>171</v>
      </c>
      <c r="I129" s="204" t="s">
        <v>172</v>
      </c>
      <c r="J129" s="204" t="s">
        <v>151</v>
      </c>
      <c r="K129" s="205" t="s">
        <v>173</v>
      </c>
      <c r="L129" s="206"/>
      <c r="M129" s="101" t="s">
        <v>1</v>
      </c>
      <c r="N129" s="102" t="s">
        <v>40</v>
      </c>
      <c r="O129" s="102" t="s">
        <v>174</v>
      </c>
      <c r="P129" s="102" t="s">
        <v>175</v>
      </c>
      <c r="Q129" s="102" t="s">
        <v>176</v>
      </c>
      <c r="R129" s="102" t="s">
        <v>177</v>
      </c>
      <c r="S129" s="102" t="s">
        <v>178</v>
      </c>
      <c r="T129" s="103" t="s">
        <v>179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9"/>
      <c r="B130" s="40"/>
      <c r="C130" s="108" t="s">
        <v>180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P131+P171</f>
        <v>0</v>
      </c>
      <c r="Q130" s="105"/>
      <c r="R130" s="209">
        <f>R131+R171</f>
        <v>26.79316274</v>
      </c>
      <c r="S130" s="105"/>
      <c r="T130" s="210">
        <f>T131+T171</f>
        <v>2.3735925000000004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153</v>
      </c>
      <c r="BK130" s="211">
        <f>BK131+BK171</f>
        <v>0</v>
      </c>
    </row>
    <row r="131" s="12" customFormat="1" ht="25.92" customHeight="1">
      <c r="A131" s="12"/>
      <c r="B131" s="212"/>
      <c r="C131" s="213"/>
      <c r="D131" s="214" t="s">
        <v>75</v>
      </c>
      <c r="E131" s="215" t="s">
        <v>878</v>
      </c>
      <c r="F131" s="215" t="s">
        <v>879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P132+P140+P144+P160+P168</f>
        <v>0</v>
      </c>
      <c r="Q131" s="220"/>
      <c r="R131" s="221">
        <f>R132+R140+R144+R160+R168</f>
        <v>13.430924639999999</v>
      </c>
      <c r="S131" s="220"/>
      <c r="T131" s="222">
        <f>T132+T140+T144+T160+T168</f>
        <v>0.24840000000000004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83</v>
      </c>
      <c r="AT131" s="224" t="s">
        <v>75</v>
      </c>
      <c r="AU131" s="224" t="s">
        <v>76</v>
      </c>
      <c r="AY131" s="223" t="s">
        <v>183</v>
      </c>
      <c r="BK131" s="225">
        <f>BK132+BK140+BK144+BK160+BK168</f>
        <v>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83</v>
      </c>
      <c r="F132" s="226" t="s">
        <v>2316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SUM(P133:P139)</f>
        <v>0</v>
      </c>
      <c r="Q132" s="220"/>
      <c r="R132" s="221">
        <f>SUM(R133:R139)</f>
        <v>0</v>
      </c>
      <c r="S132" s="220"/>
      <c r="T132" s="222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83</v>
      </c>
      <c r="AT132" s="224" t="s">
        <v>75</v>
      </c>
      <c r="AU132" s="224" t="s">
        <v>83</v>
      </c>
      <c r="AY132" s="223" t="s">
        <v>183</v>
      </c>
      <c r="BK132" s="225">
        <f>SUM(BK133:BK139)</f>
        <v>0</v>
      </c>
    </row>
    <row r="133" s="2" customFormat="1" ht="24.15" customHeight="1">
      <c r="A133" s="39"/>
      <c r="B133" s="40"/>
      <c r="C133" s="228" t="s">
        <v>83</v>
      </c>
      <c r="D133" s="228" t="s">
        <v>186</v>
      </c>
      <c r="E133" s="229" t="s">
        <v>2800</v>
      </c>
      <c r="F133" s="230" t="s">
        <v>2801</v>
      </c>
      <c r="G133" s="231" t="s">
        <v>958</v>
      </c>
      <c r="H133" s="232">
        <v>6.4800000000000004</v>
      </c>
      <c r="I133" s="233"/>
      <c r="J133" s="234">
        <f>ROUND(I133*H133,2)</f>
        <v>0</v>
      </c>
      <c r="K133" s="230" t="s">
        <v>194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196</v>
      </c>
      <c r="AT133" s="239" t="s">
        <v>186</v>
      </c>
      <c r="AU133" s="239" t="s">
        <v>85</v>
      </c>
      <c r="AY133" s="18" t="s">
        <v>183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196</v>
      </c>
      <c r="BM133" s="239" t="s">
        <v>2802</v>
      </c>
    </row>
    <row r="134" s="16" customFormat="1">
      <c r="A134" s="16"/>
      <c r="B134" s="297"/>
      <c r="C134" s="298"/>
      <c r="D134" s="257" t="s">
        <v>906</v>
      </c>
      <c r="E134" s="299" t="s">
        <v>1</v>
      </c>
      <c r="F134" s="300" t="s">
        <v>2803</v>
      </c>
      <c r="G134" s="298"/>
      <c r="H134" s="299" t="s">
        <v>1</v>
      </c>
      <c r="I134" s="301"/>
      <c r="J134" s="298"/>
      <c r="K134" s="298"/>
      <c r="L134" s="302"/>
      <c r="M134" s="303"/>
      <c r="N134" s="304"/>
      <c r="O134" s="304"/>
      <c r="P134" s="304"/>
      <c r="Q134" s="304"/>
      <c r="R134" s="304"/>
      <c r="S134" s="304"/>
      <c r="T134" s="305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306" t="s">
        <v>906</v>
      </c>
      <c r="AU134" s="306" t="s">
        <v>85</v>
      </c>
      <c r="AV134" s="16" t="s">
        <v>83</v>
      </c>
      <c r="AW134" s="16" t="s">
        <v>33</v>
      </c>
      <c r="AX134" s="16" t="s">
        <v>76</v>
      </c>
      <c r="AY134" s="306" t="s">
        <v>183</v>
      </c>
    </row>
    <row r="135" s="13" customFormat="1">
      <c r="A135" s="13"/>
      <c r="B135" s="262"/>
      <c r="C135" s="263"/>
      <c r="D135" s="257" t="s">
        <v>906</v>
      </c>
      <c r="E135" s="264" t="s">
        <v>1</v>
      </c>
      <c r="F135" s="265" t="s">
        <v>2804</v>
      </c>
      <c r="G135" s="263"/>
      <c r="H135" s="266">
        <v>6.4800000000000004</v>
      </c>
      <c r="I135" s="267"/>
      <c r="J135" s="263"/>
      <c r="K135" s="263"/>
      <c r="L135" s="268"/>
      <c r="M135" s="269"/>
      <c r="N135" s="270"/>
      <c r="O135" s="270"/>
      <c r="P135" s="270"/>
      <c r="Q135" s="270"/>
      <c r="R135" s="270"/>
      <c r="S135" s="270"/>
      <c r="T135" s="27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72" t="s">
        <v>906</v>
      </c>
      <c r="AU135" s="272" t="s">
        <v>85</v>
      </c>
      <c r="AV135" s="13" t="s">
        <v>85</v>
      </c>
      <c r="AW135" s="13" t="s">
        <v>33</v>
      </c>
      <c r="AX135" s="13" t="s">
        <v>83</v>
      </c>
      <c r="AY135" s="272" t="s">
        <v>183</v>
      </c>
    </row>
    <row r="136" s="2" customFormat="1" ht="37.8" customHeight="1">
      <c r="A136" s="39"/>
      <c r="B136" s="40"/>
      <c r="C136" s="228" t="s">
        <v>85</v>
      </c>
      <c r="D136" s="228" t="s">
        <v>186</v>
      </c>
      <c r="E136" s="229" t="s">
        <v>2805</v>
      </c>
      <c r="F136" s="230" t="s">
        <v>2806</v>
      </c>
      <c r="G136" s="231" t="s">
        <v>958</v>
      </c>
      <c r="H136" s="232">
        <v>6.4800000000000004</v>
      </c>
      <c r="I136" s="233"/>
      <c r="J136" s="234">
        <f>ROUND(I136*H136,2)</f>
        <v>0</v>
      </c>
      <c r="K136" s="230" t="s">
        <v>194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196</v>
      </c>
      <c r="AT136" s="239" t="s">
        <v>186</v>
      </c>
      <c r="AU136" s="239" t="s">
        <v>85</v>
      </c>
      <c r="AY136" s="18" t="s">
        <v>183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196</v>
      </c>
      <c r="BM136" s="239" t="s">
        <v>2807</v>
      </c>
    </row>
    <row r="137" s="2" customFormat="1" ht="33" customHeight="1">
      <c r="A137" s="39"/>
      <c r="B137" s="40"/>
      <c r="C137" s="228" t="s">
        <v>100</v>
      </c>
      <c r="D137" s="228" t="s">
        <v>186</v>
      </c>
      <c r="E137" s="229" t="s">
        <v>2380</v>
      </c>
      <c r="F137" s="230" t="s">
        <v>2381</v>
      </c>
      <c r="G137" s="231" t="s">
        <v>350</v>
      </c>
      <c r="H137" s="232">
        <v>11.664</v>
      </c>
      <c r="I137" s="233"/>
      <c r="J137" s="234">
        <f>ROUND(I137*H137,2)</f>
        <v>0</v>
      </c>
      <c r="K137" s="230" t="s">
        <v>194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196</v>
      </c>
      <c r="AT137" s="239" t="s">
        <v>186</v>
      </c>
      <c r="AU137" s="239" t="s">
        <v>85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196</v>
      </c>
      <c r="BM137" s="239" t="s">
        <v>2808</v>
      </c>
    </row>
    <row r="138" s="13" customFormat="1">
      <c r="A138" s="13"/>
      <c r="B138" s="262"/>
      <c r="C138" s="263"/>
      <c r="D138" s="257" t="s">
        <v>906</v>
      </c>
      <c r="E138" s="263"/>
      <c r="F138" s="265" t="s">
        <v>2809</v>
      </c>
      <c r="G138" s="263"/>
      <c r="H138" s="266">
        <v>11.664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72" t="s">
        <v>906</v>
      </c>
      <c r="AU138" s="272" t="s">
        <v>85</v>
      </c>
      <c r="AV138" s="13" t="s">
        <v>85</v>
      </c>
      <c r="AW138" s="13" t="s">
        <v>4</v>
      </c>
      <c r="AX138" s="13" t="s">
        <v>83</v>
      </c>
      <c r="AY138" s="272" t="s">
        <v>183</v>
      </c>
    </row>
    <row r="139" s="2" customFormat="1" ht="16.5" customHeight="1">
      <c r="A139" s="39"/>
      <c r="B139" s="40"/>
      <c r="C139" s="228" t="s">
        <v>196</v>
      </c>
      <c r="D139" s="228" t="s">
        <v>186</v>
      </c>
      <c r="E139" s="229" t="s">
        <v>2384</v>
      </c>
      <c r="F139" s="230" t="s">
        <v>2385</v>
      </c>
      <c r="G139" s="231" t="s">
        <v>958</v>
      </c>
      <c r="H139" s="232">
        <v>6.4800000000000004</v>
      </c>
      <c r="I139" s="233"/>
      <c r="J139" s="234">
        <f>ROUND(I139*H139,2)</f>
        <v>0</v>
      </c>
      <c r="K139" s="230" t="s">
        <v>194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196</v>
      </c>
      <c r="AT139" s="239" t="s">
        <v>186</v>
      </c>
      <c r="AU139" s="239" t="s">
        <v>85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196</v>
      </c>
      <c r="BM139" s="239" t="s">
        <v>2810</v>
      </c>
    </row>
    <row r="140" s="12" customFormat="1" ht="22.8" customHeight="1">
      <c r="A140" s="12"/>
      <c r="B140" s="212"/>
      <c r="C140" s="213"/>
      <c r="D140" s="214" t="s">
        <v>75</v>
      </c>
      <c r="E140" s="226" t="s">
        <v>85</v>
      </c>
      <c r="F140" s="226" t="s">
        <v>2811</v>
      </c>
      <c r="G140" s="213"/>
      <c r="H140" s="213"/>
      <c r="I140" s="216"/>
      <c r="J140" s="227">
        <f>BK140</f>
        <v>0</v>
      </c>
      <c r="K140" s="213"/>
      <c r="L140" s="218"/>
      <c r="M140" s="219"/>
      <c r="N140" s="220"/>
      <c r="O140" s="220"/>
      <c r="P140" s="221">
        <f>SUM(P141:P143)</f>
        <v>0</v>
      </c>
      <c r="Q140" s="220"/>
      <c r="R140" s="221">
        <f>SUM(R141:R143)</f>
        <v>13.419548639999999</v>
      </c>
      <c r="S140" s="220"/>
      <c r="T140" s="222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3" t="s">
        <v>83</v>
      </c>
      <c r="AT140" s="224" t="s">
        <v>75</v>
      </c>
      <c r="AU140" s="224" t="s">
        <v>83</v>
      </c>
      <c r="AY140" s="223" t="s">
        <v>183</v>
      </c>
      <c r="BK140" s="225">
        <f>SUM(BK141:BK143)</f>
        <v>0</v>
      </c>
    </row>
    <row r="141" s="2" customFormat="1" ht="16.5" customHeight="1">
      <c r="A141" s="39"/>
      <c r="B141" s="40"/>
      <c r="C141" s="228" t="s">
        <v>203</v>
      </c>
      <c r="D141" s="228" t="s">
        <v>186</v>
      </c>
      <c r="E141" s="229" t="s">
        <v>2812</v>
      </c>
      <c r="F141" s="230" t="s">
        <v>2813</v>
      </c>
      <c r="G141" s="231" t="s">
        <v>958</v>
      </c>
      <c r="H141" s="232">
        <v>5.8319999999999999</v>
      </c>
      <c r="I141" s="233"/>
      <c r="J141" s="234">
        <f>ROUND(I141*H141,2)</f>
        <v>0</v>
      </c>
      <c r="K141" s="230" t="s">
        <v>194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2.3010199999999998</v>
      </c>
      <c r="R141" s="237">
        <f>Q141*H141</f>
        <v>13.419548639999999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2814</v>
      </c>
    </row>
    <row r="142" s="16" customFormat="1">
      <c r="A142" s="16"/>
      <c r="B142" s="297"/>
      <c r="C142" s="298"/>
      <c r="D142" s="257" t="s">
        <v>906</v>
      </c>
      <c r="E142" s="299" t="s">
        <v>1</v>
      </c>
      <c r="F142" s="300" t="s">
        <v>2815</v>
      </c>
      <c r="G142" s="298"/>
      <c r="H142" s="299" t="s">
        <v>1</v>
      </c>
      <c r="I142" s="301"/>
      <c r="J142" s="298"/>
      <c r="K142" s="298"/>
      <c r="L142" s="302"/>
      <c r="M142" s="303"/>
      <c r="N142" s="304"/>
      <c r="O142" s="304"/>
      <c r="P142" s="304"/>
      <c r="Q142" s="304"/>
      <c r="R142" s="304"/>
      <c r="S142" s="304"/>
      <c r="T142" s="30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306" t="s">
        <v>906</v>
      </c>
      <c r="AU142" s="306" t="s">
        <v>85</v>
      </c>
      <c r="AV142" s="16" t="s">
        <v>83</v>
      </c>
      <c r="AW142" s="16" t="s">
        <v>33</v>
      </c>
      <c r="AX142" s="16" t="s">
        <v>76</v>
      </c>
      <c r="AY142" s="306" t="s">
        <v>183</v>
      </c>
    </row>
    <row r="143" s="13" customFormat="1">
      <c r="A143" s="13"/>
      <c r="B143" s="262"/>
      <c r="C143" s="263"/>
      <c r="D143" s="257" t="s">
        <v>906</v>
      </c>
      <c r="E143" s="264" t="s">
        <v>1</v>
      </c>
      <c r="F143" s="265" t="s">
        <v>2816</v>
      </c>
      <c r="G143" s="263"/>
      <c r="H143" s="266">
        <v>5.8319999999999999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2" t="s">
        <v>906</v>
      </c>
      <c r="AU143" s="272" t="s">
        <v>85</v>
      </c>
      <c r="AV143" s="13" t="s">
        <v>85</v>
      </c>
      <c r="AW143" s="13" t="s">
        <v>33</v>
      </c>
      <c r="AX143" s="13" t="s">
        <v>83</v>
      </c>
      <c r="AY143" s="272" t="s">
        <v>183</v>
      </c>
    </row>
    <row r="144" s="12" customFormat="1" ht="22.8" customHeight="1">
      <c r="A144" s="12"/>
      <c r="B144" s="212"/>
      <c r="C144" s="213"/>
      <c r="D144" s="214" t="s">
        <v>75</v>
      </c>
      <c r="E144" s="226" t="s">
        <v>215</v>
      </c>
      <c r="F144" s="226" t="s">
        <v>962</v>
      </c>
      <c r="G144" s="213"/>
      <c r="H144" s="213"/>
      <c r="I144" s="216"/>
      <c r="J144" s="227">
        <f>BK144</f>
        <v>0</v>
      </c>
      <c r="K144" s="213"/>
      <c r="L144" s="218"/>
      <c r="M144" s="219"/>
      <c r="N144" s="220"/>
      <c r="O144" s="220"/>
      <c r="P144" s="221">
        <f>SUM(P145:P159)</f>
        <v>0</v>
      </c>
      <c r="Q144" s="220"/>
      <c r="R144" s="221">
        <f>SUM(R145:R159)</f>
        <v>0.011376000000000001</v>
      </c>
      <c r="S144" s="220"/>
      <c r="T144" s="222">
        <f>SUM(T145:T159)</f>
        <v>0.24840000000000004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3" t="s">
        <v>83</v>
      </c>
      <c r="AT144" s="224" t="s">
        <v>75</v>
      </c>
      <c r="AU144" s="224" t="s">
        <v>83</v>
      </c>
      <c r="AY144" s="223" t="s">
        <v>183</v>
      </c>
      <c r="BK144" s="225">
        <f>SUM(BK145:BK159)</f>
        <v>0</v>
      </c>
    </row>
    <row r="145" s="2" customFormat="1" ht="24.15" customHeight="1">
      <c r="A145" s="39"/>
      <c r="B145" s="40"/>
      <c r="C145" s="228" t="s">
        <v>199</v>
      </c>
      <c r="D145" s="228" t="s">
        <v>186</v>
      </c>
      <c r="E145" s="229" t="s">
        <v>2817</v>
      </c>
      <c r="F145" s="230" t="s">
        <v>2818</v>
      </c>
      <c r="G145" s="231" t="s">
        <v>247</v>
      </c>
      <c r="H145" s="232">
        <v>9</v>
      </c>
      <c r="I145" s="233"/>
      <c r="J145" s="234">
        <f>ROUND(I145*H145,2)</f>
        <v>0</v>
      </c>
      <c r="K145" s="230" t="s">
        <v>194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2819</v>
      </c>
    </row>
    <row r="146" s="13" customFormat="1">
      <c r="A146" s="13"/>
      <c r="B146" s="262"/>
      <c r="C146" s="263"/>
      <c r="D146" s="257" t="s">
        <v>906</v>
      </c>
      <c r="E146" s="264" t="s">
        <v>1</v>
      </c>
      <c r="F146" s="265" t="s">
        <v>2820</v>
      </c>
      <c r="G146" s="263"/>
      <c r="H146" s="266">
        <v>3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2" t="s">
        <v>906</v>
      </c>
      <c r="AU146" s="272" t="s">
        <v>85</v>
      </c>
      <c r="AV146" s="13" t="s">
        <v>85</v>
      </c>
      <c r="AW146" s="13" t="s">
        <v>33</v>
      </c>
      <c r="AX146" s="13" t="s">
        <v>76</v>
      </c>
      <c r="AY146" s="272" t="s">
        <v>183</v>
      </c>
    </row>
    <row r="147" s="13" customFormat="1">
      <c r="A147" s="13"/>
      <c r="B147" s="262"/>
      <c r="C147" s="263"/>
      <c r="D147" s="257" t="s">
        <v>906</v>
      </c>
      <c r="E147" s="264" t="s">
        <v>1</v>
      </c>
      <c r="F147" s="265" t="s">
        <v>2821</v>
      </c>
      <c r="G147" s="263"/>
      <c r="H147" s="266">
        <v>3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2" t="s">
        <v>906</v>
      </c>
      <c r="AU147" s="272" t="s">
        <v>85</v>
      </c>
      <c r="AV147" s="13" t="s">
        <v>85</v>
      </c>
      <c r="AW147" s="13" t="s">
        <v>33</v>
      </c>
      <c r="AX147" s="13" t="s">
        <v>76</v>
      </c>
      <c r="AY147" s="272" t="s">
        <v>183</v>
      </c>
    </row>
    <row r="148" s="13" customFormat="1">
      <c r="A148" s="13"/>
      <c r="B148" s="262"/>
      <c r="C148" s="263"/>
      <c r="D148" s="257" t="s">
        <v>906</v>
      </c>
      <c r="E148" s="264" t="s">
        <v>1</v>
      </c>
      <c r="F148" s="265" t="s">
        <v>2822</v>
      </c>
      <c r="G148" s="263"/>
      <c r="H148" s="266">
        <v>3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2" t="s">
        <v>906</v>
      </c>
      <c r="AU148" s="272" t="s">
        <v>85</v>
      </c>
      <c r="AV148" s="13" t="s">
        <v>85</v>
      </c>
      <c r="AW148" s="13" t="s">
        <v>33</v>
      </c>
      <c r="AX148" s="13" t="s">
        <v>76</v>
      </c>
      <c r="AY148" s="272" t="s">
        <v>183</v>
      </c>
    </row>
    <row r="149" s="14" customFormat="1">
      <c r="A149" s="14"/>
      <c r="B149" s="273"/>
      <c r="C149" s="274"/>
      <c r="D149" s="257" t="s">
        <v>906</v>
      </c>
      <c r="E149" s="275" t="s">
        <v>1</v>
      </c>
      <c r="F149" s="276" t="s">
        <v>920</v>
      </c>
      <c r="G149" s="274"/>
      <c r="H149" s="277">
        <v>9</v>
      </c>
      <c r="I149" s="278"/>
      <c r="J149" s="274"/>
      <c r="K149" s="274"/>
      <c r="L149" s="279"/>
      <c r="M149" s="280"/>
      <c r="N149" s="281"/>
      <c r="O149" s="281"/>
      <c r="P149" s="281"/>
      <c r="Q149" s="281"/>
      <c r="R149" s="281"/>
      <c r="S149" s="281"/>
      <c r="T149" s="28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83" t="s">
        <v>906</v>
      </c>
      <c r="AU149" s="283" t="s">
        <v>85</v>
      </c>
      <c r="AV149" s="14" t="s">
        <v>196</v>
      </c>
      <c r="AW149" s="14" t="s">
        <v>33</v>
      </c>
      <c r="AX149" s="14" t="s">
        <v>83</v>
      </c>
      <c r="AY149" s="283" t="s">
        <v>183</v>
      </c>
    </row>
    <row r="150" s="2" customFormat="1" ht="33" customHeight="1">
      <c r="A150" s="39"/>
      <c r="B150" s="40"/>
      <c r="C150" s="228" t="s">
        <v>209</v>
      </c>
      <c r="D150" s="228" t="s">
        <v>186</v>
      </c>
      <c r="E150" s="229" t="s">
        <v>2823</v>
      </c>
      <c r="F150" s="230" t="s">
        <v>2824</v>
      </c>
      <c r="G150" s="231" t="s">
        <v>247</v>
      </c>
      <c r="H150" s="232">
        <v>45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2825</v>
      </c>
    </row>
    <row r="151" s="13" customFormat="1">
      <c r="A151" s="13"/>
      <c r="B151" s="262"/>
      <c r="C151" s="263"/>
      <c r="D151" s="257" t="s">
        <v>906</v>
      </c>
      <c r="E151" s="263"/>
      <c r="F151" s="265" t="s">
        <v>2826</v>
      </c>
      <c r="G151" s="263"/>
      <c r="H151" s="266">
        <v>45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4</v>
      </c>
      <c r="AX151" s="13" t="s">
        <v>83</v>
      </c>
      <c r="AY151" s="272" t="s">
        <v>183</v>
      </c>
    </row>
    <row r="152" s="2" customFormat="1" ht="24.15" customHeight="1">
      <c r="A152" s="39"/>
      <c r="B152" s="40"/>
      <c r="C152" s="228" t="s">
        <v>202</v>
      </c>
      <c r="D152" s="228" t="s">
        <v>186</v>
      </c>
      <c r="E152" s="229" t="s">
        <v>2827</v>
      </c>
      <c r="F152" s="230" t="s">
        <v>2828</v>
      </c>
      <c r="G152" s="231" t="s">
        <v>247</v>
      </c>
      <c r="H152" s="232">
        <v>9</v>
      </c>
      <c r="I152" s="233"/>
      <c r="J152" s="234">
        <f>ROUND(I152*H152,2)</f>
        <v>0</v>
      </c>
      <c r="K152" s="230" t="s">
        <v>194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2829</v>
      </c>
    </row>
    <row r="153" s="2" customFormat="1" ht="24.15" customHeight="1">
      <c r="A153" s="39"/>
      <c r="B153" s="40"/>
      <c r="C153" s="228" t="s">
        <v>215</v>
      </c>
      <c r="D153" s="228" t="s">
        <v>186</v>
      </c>
      <c r="E153" s="229" t="s">
        <v>2830</v>
      </c>
      <c r="F153" s="230" t="s">
        <v>2831</v>
      </c>
      <c r="G153" s="231" t="s">
        <v>189</v>
      </c>
      <c r="H153" s="232">
        <v>3.6000000000000001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0.00316</v>
      </c>
      <c r="R153" s="237">
        <f>Q153*H153</f>
        <v>0.011376000000000001</v>
      </c>
      <c r="S153" s="237">
        <v>0.069000000000000006</v>
      </c>
      <c r="T153" s="238">
        <f>S153*H153</f>
        <v>0.24840000000000004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2832</v>
      </c>
    </row>
    <row r="154" s="16" customFormat="1">
      <c r="A154" s="16"/>
      <c r="B154" s="297"/>
      <c r="C154" s="298"/>
      <c r="D154" s="257" t="s">
        <v>906</v>
      </c>
      <c r="E154" s="299" t="s">
        <v>1</v>
      </c>
      <c r="F154" s="300" t="s">
        <v>2833</v>
      </c>
      <c r="G154" s="298"/>
      <c r="H154" s="299" t="s">
        <v>1</v>
      </c>
      <c r="I154" s="301"/>
      <c r="J154" s="298"/>
      <c r="K154" s="298"/>
      <c r="L154" s="302"/>
      <c r="M154" s="303"/>
      <c r="N154" s="304"/>
      <c r="O154" s="304"/>
      <c r="P154" s="304"/>
      <c r="Q154" s="304"/>
      <c r="R154" s="304"/>
      <c r="S154" s="304"/>
      <c r="T154" s="30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306" t="s">
        <v>906</v>
      </c>
      <c r="AU154" s="306" t="s">
        <v>85</v>
      </c>
      <c r="AV154" s="16" t="s">
        <v>83</v>
      </c>
      <c r="AW154" s="16" t="s">
        <v>33</v>
      </c>
      <c r="AX154" s="16" t="s">
        <v>76</v>
      </c>
      <c r="AY154" s="306" t="s">
        <v>183</v>
      </c>
    </row>
    <row r="155" s="13" customFormat="1">
      <c r="A155" s="13"/>
      <c r="B155" s="262"/>
      <c r="C155" s="263"/>
      <c r="D155" s="257" t="s">
        <v>906</v>
      </c>
      <c r="E155" s="264" t="s">
        <v>1</v>
      </c>
      <c r="F155" s="265" t="s">
        <v>2834</v>
      </c>
      <c r="G155" s="263"/>
      <c r="H155" s="266">
        <v>1.2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72" t="s">
        <v>906</v>
      </c>
      <c r="AU155" s="272" t="s">
        <v>85</v>
      </c>
      <c r="AV155" s="13" t="s">
        <v>85</v>
      </c>
      <c r="AW155" s="13" t="s">
        <v>33</v>
      </c>
      <c r="AX155" s="13" t="s">
        <v>76</v>
      </c>
      <c r="AY155" s="272" t="s">
        <v>183</v>
      </c>
    </row>
    <row r="156" s="13" customFormat="1">
      <c r="A156" s="13"/>
      <c r="B156" s="262"/>
      <c r="C156" s="263"/>
      <c r="D156" s="257" t="s">
        <v>906</v>
      </c>
      <c r="E156" s="264" t="s">
        <v>1</v>
      </c>
      <c r="F156" s="265" t="s">
        <v>2835</v>
      </c>
      <c r="G156" s="263"/>
      <c r="H156" s="266">
        <v>1.2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906</v>
      </c>
      <c r="AU156" s="272" t="s">
        <v>85</v>
      </c>
      <c r="AV156" s="13" t="s">
        <v>85</v>
      </c>
      <c r="AW156" s="13" t="s">
        <v>33</v>
      </c>
      <c r="AX156" s="13" t="s">
        <v>76</v>
      </c>
      <c r="AY156" s="272" t="s">
        <v>183</v>
      </c>
    </row>
    <row r="157" s="13" customFormat="1">
      <c r="A157" s="13"/>
      <c r="B157" s="262"/>
      <c r="C157" s="263"/>
      <c r="D157" s="257" t="s">
        <v>906</v>
      </c>
      <c r="E157" s="264" t="s">
        <v>1</v>
      </c>
      <c r="F157" s="265" t="s">
        <v>2836</v>
      </c>
      <c r="G157" s="263"/>
      <c r="H157" s="266">
        <v>1.2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2" t="s">
        <v>906</v>
      </c>
      <c r="AU157" s="272" t="s">
        <v>85</v>
      </c>
      <c r="AV157" s="13" t="s">
        <v>85</v>
      </c>
      <c r="AW157" s="13" t="s">
        <v>33</v>
      </c>
      <c r="AX157" s="13" t="s">
        <v>76</v>
      </c>
      <c r="AY157" s="272" t="s">
        <v>183</v>
      </c>
    </row>
    <row r="158" s="14" customFormat="1">
      <c r="A158" s="14"/>
      <c r="B158" s="273"/>
      <c r="C158" s="274"/>
      <c r="D158" s="257" t="s">
        <v>906</v>
      </c>
      <c r="E158" s="275" t="s">
        <v>1</v>
      </c>
      <c r="F158" s="276" t="s">
        <v>920</v>
      </c>
      <c r="G158" s="274"/>
      <c r="H158" s="277">
        <v>3.5999999999999996</v>
      </c>
      <c r="I158" s="278"/>
      <c r="J158" s="274"/>
      <c r="K158" s="274"/>
      <c r="L158" s="279"/>
      <c r="M158" s="280"/>
      <c r="N158" s="281"/>
      <c r="O158" s="281"/>
      <c r="P158" s="281"/>
      <c r="Q158" s="281"/>
      <c r="R158" s="281"/>
      <c r="S158" s="281"/>
      <c r="T158" s="28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3" t="s">
        <v>906</v>
      </c>
      <c r="AU158" s="283" t="s">
        <v>85</v>
      </c>
      <c r="AV158" s="14" t="s">
        <v>196</v>
      </c>
      <c r="AW158" s="14" t="s">
        <v>33</v>
      </c>
      <c r="AX158" s="14" t="s">
        <v>83</v>
      </c>
      <c r="AY158" s="283" t="s">
        <v>183</v>
      </c>
    </row>
    <row r="159" s="2" customFormat="1" ht="16.5" customHeight="1">
      <c r="A159" s="39"/>
      <c r="B159" s="40"/>
      <c r="C159" s="228" t="s">
        <v>206</v>
      </c>
      <c r="D159" s="228" t="s">
        <v>186</v>
      </c>
      <c r="E159" s="229" t="s">
        <v>2837</v>
      </c>
      <c r="F159" s="230" t="s">
        <v>1</v>
      </c>
      <c r="G159" s="231" t="s">
        <v>238</v>
      </c>
      <c r="H159" s="232">
        <v>1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196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196</v>
      </c>
      <c r="BM159" s="239" t="s">
        <v>2838</v>
      </c>
    </row>
    <row r="160" s="12" customFormat="1" ht="22.8" customHeight="1">
      <c r="A160" s="12"/>
      <c r="B160" s="212"/>
      <c r="C160" s="213"/>
      <c r="D160" s="214" t="s">
        <v>75</v>
      </c>
      <c r="E160" s="226" t="s">
        <v>994</v>
      </c>
      <c r="F160" s="226" t="s">
        <v>995</v>
      </c>
      <c r="G160" s="213"/>
      <c r="H160" s="213"/>
      <c r="I160" s="216"/>
      <c r="J160" s="227">
        <f>BK160</f>
        <v>0</v>
      </c>
      <c r="K160" s="213"/>
      <c r="L160" s="218"/>
      <c r="M160" s="219"/>
      <c r="N160" s="220"/>
      <c r="O160" s="220"/>
      <c r="P160" s="221">
        <f>SUM(P161:P167)</f>
        <v>0</v>
      </c>
      <c r="Q160" s="220"/>
      <c r="R160" s="221">
        <f>SUM(R161:R167)</f>
        <v>0</v>
      </c>
      <c r="S160" s="220"/>
      <c r="T160" s="222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3" t="s">
        <v>83</v>
      </c>
      <c r="AT160" s="224" t="s">
        <v>75</v>
      </c>
      <c r="AU160" s="224" t="s">
        <v>83</v>
      </c>
      <c r="AY160" s="223" t="s">
        <v>183</v>
      </c>
      <c r="BK160" s="225">
        <f>SUM(BK161:BK167)</f>
        <v>0</v>
      </c>
    </row>
    <row r="161" s="2" customFormat="1" ht="24.15" customHeight="1">
      <c r="A161" s="39"/>
      <c r="B161" s="40"/>
      <c r="C161" s="228" t="s">
        <v>222</v>
      </c>
      <c r="D161" s="228" t="s">
        <v>186</v>
      </c>
      <c r="E161" s="229" t="s">
        <v>2839</v>
      </c>
      <c r="F161" s="230" t="s">
        <v>2840</v>
      </c>
      <c r="G161" s="231" t="s">
        <v>350</v>
      </c>
      <c r="H161" s="232">
        <v>2.3740000000000001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196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196</v>
      </c>
      <c r="BM161" s="239" t="s">
        <v>2841</v>
      </c>
    </row>
    <row r="162" s="2" customFormat="1" ht="33" customHeight="1">
      <c r="A162" s="39"/>
      <c r="B162" s="40"/>
      <c r="C162" s="228" t="s">
        <v>8</v>
      </c>
      <c r="D162" s="228" t="s">
        <v>186</v>
      </c>
      <c r="E162" s="229" t="s">
        <v>2842</v>
      </c>
      <c r="F162" s="230" t="s">
        <v>2843</v>
      </c>
      <c r="G162" s="231" t="s">
        <v>350</v>
      </c>
      <c r="H162" s="232">
        <v>11.869999999999999</v>
      </c>
      <c r="I162" s="233"/>
      <c r="J162" s="234">
        <f>ROUND(I162*H162,2)</f>
        <v>0</v>
      </c>
      <c r="K162" s="230" t="s">
        <v>194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196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196</v>
      </c>
      <c r="BM162" s="239" t="s">
        <v>2844</v>
      </c>
    </row>
    <row r="163" s="13" customFormat="1">
      <c r="A163" s="13"/>
      <c r="B163" s="262"/>
      <c r="C163" s="263"/>
      <c r="D163" s="257" t="s">
        <v>906</v>
      </c>
      <c r="E163" s="263"/>
      <c r="F163" s="265" t="s">
        <v>2845</v>
      </c>
      <c r="G163" s="263"/>
      <c r="H163" s="266">
        <v>11.869999999999999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2" t="s">
        <v>906</v>
      </c>
      <c r="AU163" s="272" t="s">
        <v>85</v>
      </c>
      <c r="AV163" s="13" t="s">
        <v>85</v>
      </c>
      <c r="AW163" s="13" t="s">
        <v>4</v>
      </c>
      <c r="AX163" s="13" t="s">
        <v>83</v>
      </c>
      <c r="AY163" s="272" t="s">
        <v>183</v>
      </c>
    </row>
    <row r="164" s="2" customFormat="1" ht="24.15" customHeight="1">
      <c r="A164" s="39"/>
      <c r="B164" s="40"/>
      <c r="C164" s="228" t="s">
        <v>229</v>
      </c>
      <c r="D164" s="228" t="s">
        <v>186</v>
      </c>
      <c r="E164" s="229" t="s">
        <v>999</v>
      </c>
      <c r="F164" s="230" t="s">
        <v>1000</v>
      </c>
      <c r="G164" s="231" t="s">
        <v>350</v>
      </c>
      <c r="H164" s="232">
        <v>2.3740000000000001</v>
      </c>
      <c r="I164" s="233"/>
      <c r="J164" s="234">
        <f>ROUND(I164*H164,2)</f>
        <v>0</v>
      </c>
      <c r="K164" s="230" t="s">
        <v>194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196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196</v>
      </c>
      <c r="BM164" s="239" t="s">
        <v>2846</v>
      </c>
    </row>
    <row r="165" s="2" customFormat="1" ht="24.15" customHeight="1">
      <c r="A165" s="39"/>
      <c r="B165" s="40"/>
      <c r="C165" s="228" t="s">
        <v>212</v>
      </c>
      <c r="D165" s="228" t="s">
        <v>186</v>
      </c>
      <c r="E165" s="229" t="s">
        <v>1002</v>
      </c>
      <c r="F165" s="230" t="s">
        <v>1003</v>
      </c>
      <c r="G165" s="231" t="s">
        <v>350</v>
      </c>
      <c r="H165" s="232">
        <v>45.106000000000002</v>
      </c>
      <c r="I165" s="233"/>
      <c r="J165" s="234">
        <f>ROUND(I165*H165,2)</f>
        <v>0</v>
      </c>
      <c r="K165" s="230" t="s">
        <v>194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196</v>
      </c>
      <c r="AT165" s="239" t="s">
        <v>186</v>
      </c>
      <c r="AU165" s="239" t="s">
        <v>85</v>
      </c>
      <c r="AY165" s="18" t="s">
        <v>183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196</v>
      </c>
      <c r="BM165" s="239" t="s">
        <v>2847</v>
      </c>
    </row>
    <row r="166" s="13" customFormat="1">
      <c r="A166" s="13"/>
      <c r="B166" s="262"/>
      <c r="C166" s="263"/>
      <c r="D166" s="257" t="s">
        <v>906</v>
      </c>
      <c r="E166" s="263"/>
      <c r="F166" s="265" t="s">
        <v>2848</v>
      </c>
      <c r="G166" s="263"/>
      <c r="H166" s="266">
        <v>45.106000000000002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2" t="s">
        <v>906</v>
      </c>
      <c r="AU166" s="272" t="s">
        <v>85</v>
      </c>
      <c r="AV166" s="13" t="s">
        <v>85</v>
      </c>
      <c r="AW166" s="13" t="s">
        <v>4</v>
      </c>
      <c r="AX166" s="13" t="s">
        <v>83</v>
      </c>
      <c r="AY166" s="272" t="s">
        <v>183</v>
      </c>
    </row>
    <row r="167" s="2" customFormat="1" ht="33" customHeight="1">
      <c r="A167" s="39"/>
      <c r="B167" s="40"/>
      <c r="C167" s="228" t="s">
        <v>240</v>
      </c>
      <c r="D167" s="228" t="s">
        <v>186</v>
      </c>
      <c r="E167" s="229" t="s">
        <v>1365</v>
      </c>
      <c r="F167" s="230" t="s">
        <v>1366</v>
      </c>
      <c r="G167" s="231" t="s">
        <v>350</v>
      </c>
      <c r="H167" s="232">
        <v>2.3740000000000001</v>
      </c>
      <c r="I167" s="233"/>
      <c r="J167" s="234">
        <f>ROUND(I167*H167,2)</f>
        <v>0</v>
      </c>
      <c r="K167" s="230" t="s">
        <v>194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196</v>
      </c>
      <c r="AT167" s="239" t="s">
        <v>186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196</v>
      </c>
      <c r="BM167" s="239" t="s">
        <v>2849</v>
      </c>
    </row>
    <row r="168" s="12" customFormat="1" ht="22.8" customHeight="1">
      <c r="A168" s="12"/>
      <c r="B168" s="212"/>
      <c r="C168" s="213"/>
      <c r="D168" s="214" t="s">
        <v>75</v>
      </c>
      <c r="E168" s="226" t="s">
        <v>1009</v>
      </c>
      <c r="F168" s="226" t="s">
        <v>1010</v>
      </c>
      <c r="G168" s="213"/>
      <c r="H168" s="213"/>
      <c r="I168" s="216"/>
      <c r="J168" s="227">
        <f>BK168</f>
        <v>0</v>
      </c>
      <c r="K168" s="213"/>
      <c r="L168" s="218"/>
      <c r="M168" s="219"/>
      <c r="N168" s="220"/>
      <c r="O168" s="220"/>
      <c r="P168" s="221">
        <f>SUM(P169:P170)</f>
        <v>0</v>
      </c>
      <c r="Q168" s="220"/>
      <c r="R168" s="221">
        <f>SUM(R169:R170)</f>
        <v>0</v>
      </c>
      <c r="S168" s="220"/>
      <c r="T168" s="222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3" t="s">
        <v>83</v>
      </c>
      <c r="AT168" s="224" t="s">
        <v>75</v>
      </c>
      <c r="AU168" s="224" t="s">
        <v>83</v>
      </c>
      <c r="AY168" s="223" t="s">
        <v>183</v>
      </c>
      <c r="BK168" s="225">
        <f>SUM(BK169:BK170)</f>
        <v>0</v>
      </c>
    </row>
    <row r="169" s="2" customFormat="1" ht="16.5" customHeight="1">
      <c r="A169" s="39"/>
      <c r="B169" s="40"/>
      <c r="C169" s="228" t="s">
        <v>190</v>
      </c>
      <c r="D169" s="228" t="s">
        <v>186</v>
      </c>
      <c r="E169" s="229" t="s">
        <v>2850</v>
      </c>
      <c r="F169" s="230" t="s">
        <v>2851</v>
      </c>
      <c r="G169" s="231" t="s">
        <v>350</v>
      </c>
      <c r="H169" s="232">
        <v>13.430999999999999</v>
      </c>
      <c r="I169" s="233"/>
      <c r="J169" s="234">
        <f>ROUND(I169*H169,2)</f>
        <v>0</v>
      </c>
      <c r="K169" s="230" t="s">
        <v>194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196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196</v>
      </c>
      <c r="BM169" s="239" t="s">
        <v>2852</v>
      </c>
    </row>
    <row r="170" s="2" customFormat="1" ht="24.15" customHeight="1">
      <c r="A170" s="39"/>
      <c r="B170" s="40"/>
      <c r="C170" s="228" t="s">
        <v>248</v>
      </c>
      <c r="D170" s="228" t="s">
        <v>186</v>
      </c>
      <c r="E170" s="229" t="s">
        <v>2853</v>
      </c>
      <c r="F170" s="230" t="s">
        <v>2854</v>
      </c>
      <c r="G170" s="231" t="s">
        <v>350</v>
      </c>
      <c r="H170" s="232">
        <v>13.430999999999999</v>
      </c>
      <c r="I170" s="233"/>
      <c r="J170" s="234">
        <f>ROUND(I170*H170,2)</f>
        <v>0</v>
      </c>
      <c r="K170" s="230" t="s">
        <v>194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196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196</v>
      </c>
      <c r="BM170" s="239" t="s">
        <v>2855</v>
      </c>
    </row>
    <row r="171" s="12" customFormat="1" ht="25.92" customHeight="1">
      <c r="A171" s="12"/>
      <c r="B171" s="212"/>
      <c r="C171" s="213"/>
      <c r="D171" s="214" t="s">
        <v>75</v>
      </c>
      <c r="E171" s="215" t="s">
        <v>181</v>
      </c>
      <c r="F171" s="215" t="s">
        <v>182</v>
      </c>
      <c r="G171" s="213"/>
      <c r="H171" s="213"/>
      <c r="I171" s="216"/>
      <c r="J171" s="217">
        <f>BK171</f>
        <v>0</v>
      </c>
      <c r="K171" s="213"/>
      <c r="L171" s="218"/>
      <c r="M171" s="219"/>
      <c r="N171" s="220"/>
      <c r="O171" s="220"/>
      <c r="P171" s="221">
        <f>P172+P181+P205</f>
        <v>0</v>
      </c>
      <c r="Q171" s="220"/>
      <c r="R171" s="221">
        <f>R172+R181+R205</f>
        <v>13.362238100000003</v>
      </c>
      <c r="S171" s="220"/>
      <c r="T171" s="222">
        <f>T172+T181+T205</f>
        <v>2.1251925000000003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3" t="s">
        <v>85</v>
      </c>
      <c r="AT171" s="224" t="s">
        <v>75</v>
      </c>
      <c r="AU171" s="224" t="s">
        <v>76</v>
      </c>
      <c r="AY171" s="223" t="s">
        <v>183</v>
      </c>
      <c r="BK171" s="225">
        <f>BK172+BK181+BK205</f>
        <v>0</v>
      </c>
    </row>
    <row r="172" s="12" customFormat="1" ht="22.8" customHeight="1">
      <c r="A172" s="12"/>
      <c r="B172" s="212"/>
      <c r="C172" s="213"/>
      <c r="D172" s="214" t="s">
        <v>75</v>
      </c>
      <c r="E172" s="226" t="s">
        <v>1014</v>
      </c>
      <c r="F172" s="226" t="s">
        <v>1015</v>
      </c>
      <c r="G172" s="213"/>
      <c r="H172" s="213"/>
      <c r="I172" s="216"/>
      <c r="J172" s="227">
        <f>BK172</f>
        <v>0</v>
      </c>
      <c r="K172" s="213"/>
      <c r="L172" s="218"/>
      <c r="M172" s="219"/>
      <c r="N172" s="220"/>
      <c r="O172" s="220"/>
      <c r="P172" s="221">
        <f>SUM(P173:P180)</f>
        <v>0</v>
      </c>
      <c r="Q172" s="220"/>
      <c r="R172" s="221">
        <f>SUM(R173:R180)</f>
        <v>0.067500000000000004</v>
      </c>
      <c r="S172" s="220"/>
      <c r="T172" s="222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3" t="s">
        <v>85</v>
      </c>
      <c r="AT172" s="224" t="s">
        <v>75</v>
      </c>
      <c r="AU172" s="224" t="s">
        <v>83</v>
      </c>
      <c r="AY172" s="223" t="s">
        <v>183</v>
      </c>
      <c r="BK172" s="225">
        <f>SUM(BK173:BK180)</f>
        <v>0</v>
      </c>
    </row>
    <row r="173" s="2" customFormat="1" ht="24.15" customHeight="1">
      <c r="A173" s="39"/>
      <c r="B173" s="40"/>
      <c r="C173" s="228" t="s">
        <v>218</v>
      </c>
      <c r="D173" s="228" t="s">
        <v>186</v>
      </c>
      <c r="E173" s="229" t="s">
        <v>2856</v>
      </c>
      <c r="F173" s="230" t="s">
        <v>2857</v>
      </c>
      <c r="G173" s="231" t="s">
        <v>247</v>
      </c>
      <c r="H173" s="232">
        <v>9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0.00029999999999999997</v>
      </c>
      <c r="R173" s="237">
        <f>Q173*H173</f>
        <v>0.0026999999999999997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190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190</v>
      </c>
      <c r="BM173" s="239" t="s">
        <v>2858</v>
      </c>
    </row>
    <row r="174" s="2" customFormat="1" ht="44.25" customHeight="1">
      <c r="A174" s="39"/>
      <c r="B174" s="40"/>
      <c r="C174" s="241" t="s">
        <v>255</v>
      </c>
      <c r="D174" s="241" t="s">
        <v>191</v>
      </c>
      <c r="E174" s="242" t="s">
        <v>2859</v>
      </c>
      <c r="F174" s="243" t="s">
        <v>2860</v>
      </c>
      <c r="G174" s="244" t="s">
        <v>469</v>
      </c>
      <c r="H174" s="245">
        <v>4.5</v>
      </c>
      <c r="I174" s="246"/>
      <c r="J174" s="247">
        <f>ROUND(I174*H174,2)</f>
        <v>0</v>
      </c>
      <c r="K174" s="243" t="s">
        <v>194</v>
      </c>
      <c r="L174" s="248"/>
      <c r="M174" s="249" t="s">
        <v>1</v>
      </c>
      <c r="N174" s="250" t="s">
        <v>41</v>
      </c>
      <c r="O174" s="92"/>
      <c r="P174" s="237">
        <f>O174*H174</f>
        <v>0</v>
      </c>
      <c r="Q174" s="237">
        <v>0.0054000000000000003</v>
      </c>
      <c r="R174" s="237">
        <f>Q174*H174</f>
        <v>0.024300000000000002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195</v>
      </c>
      <c r="AT174" s="239" t="s">
        <v>191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190</v>
      </c>
      <c r="BM174" s="239" t="s">
        <v>2861</v>
      </c>
    </row>
    <row r="175" s="16" customFormat="1">
      <c r="A175" s="16"/>
      <c r="B175" s="297"/>
      <c r="C175" s="298"/>
      <c r="D175" s="257" t="s">
        <v>906</v>
      </c>
      <c r="E175" s="299" t="s">
        <v>1</v>
      </c>
      <c r="F175" s="300" t="s">
        <v>2862</v>
      </c>
      <c r="G175" s="298"/>
      <c r="H175" s="299" t="s">
        <v>1</v>
      </c>
      <c r="I175" s="301"/>
      <c r="J175" s="298"/>
      <c r="K175" s="298"/>
      <c r="L175" s="302"/>
      <c r="M175" s="303"/>
      <c r="N175" s="304"/>
      <c r="O175" s="304"/>
      <c r="P175" s="304"/>
      <c r="Q175" s="304"/>
      <c r="R175" s="304"/>
      <c r="S175" s="304"/>
      <c r="T175" s="305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306" t="s">
        <v>906</v>
      </c>
      <c r="AU175" s="306" t="s">
        <v>85</v>
      </c>
      <c r="AV175" s="16" t="s">
        <v>83</v>
      </c>
      <c r="AW175" s="16" t="s">
        <v>33</v>
      </c>
      <c r="AX175" s="16" t="s">
        <v>76</v>
      </c>
      <c r="AY175" s="306" t="s">
        <v>183</v>
      </c>
    </row>
    <row r="176" s="13" customFormat="1">
      <c r="A176" s="13"/>
      <c r="B176" s="262"/>
      <c r="C176" s="263"/>
      <c r="D176" s="257" t="s">
        <v>906</v>
      </c>
      <c r="E176" s="264" t="s">
        <v>1</v>
      </c>
      <c r="F176" s="265" t="s">
        <v>2863</v>
      </c>
      <c r="G176" s="263"/>
      <c r="H176" s="266">
        <v>4.5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2" t="s">
        <v>906</v>
      </c>
      <c r="AU176" s="272" t="s">
        <v>85</v>
      </c>
      <c r="AV176" s="13" t="s">
        <v>85</v>
      </c>
      <c r="AW176" s="13" t="s">
        <v>33</v>
      </c>
      <c r="AX176" s="13" t="s">
        <v>83</v>
      </c>
      <c r="AY176" s="272" t="s">
        <v>183</v>
      </c>
    </row>
    <row r="177" s="2" customFormat="1" ht="16.5" customHeight="1">
      <c r="A177" s="39"/>
      <c r="B177" s="40"/>
      <c r="C177" s="228" t="s">
        <v>221</v>
      </c>
      <c r="D177" s="228" t="s">
        <v>186</v>
      </c>
      <c r="E177" s="229" t="s">
        <v>2864</v>
      </c>
      <c r="F177" s="230" t="s">
        <v>1</v>
      </c>
      <c r="G177" s="231" t="s">
        <v>247</v>
      </c>
      <c r="H177" s="232">
        <v>9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0.0044999999999999997</v>
      </c>
      <c r="R177" s="237">
        <f>Q177*H177</f>
        <v>0.040499999999999994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190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190</v>
      </c>
      <c r="BM177" s="239" t="s">
        <v>2865</v>
      </c>
    </row>
    <row r="178" s="2" customFormat="1" ht="24.15" customHeight="1">
      <c r="A178" s="39"/>
      <c r="B178" s="40"/>
      <c r="C178" s="228" t="s">
        <v>7</v>
      </c>
      <c r="D178" s="228" t="s">
        <v>186</v>
      </c>
      <c r="E178" s="229" t="s">
        <v>2866</v>
      </c>
      <c r="F178" s="230" t="s">
        <v>2867</v>
      </c>
      <c r="G178" s="231" t="s">
        <v>350</v>
      </c>
      <c r="H178" s="232">
        <v>0.068000000000000005</v>
      </c>
      <c r="I178" s="233"/>
      <c r="J178" s="234">
        <f>ROUND(I178*H178,2)</f>
        <v>0</v>
      </c>
      <c r="K178" s="230" t="s">
        <v>194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190</v>
      </c>
      <c r="AT178" s="239" t="s">
        <v>186</v>
      </c>
      <c r="AU178" s="239" t="s">
        <v>85</v>
      </c>
      <c r="AY178" s="18" t="s">
        <v>183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190</v>
      </c>
      <c r="BM178" s="239" t="s">
        <v>2868</v>
      </c>
    </row>
    <row r="179" s="2" customFormat="1" ht="24.15" customHeight="1">
      <c r="A179" s="39"/>
      <c r="B179" s="40"/>
      <c r="C179" s="228" t="s">
        <v>225</v>
      </c>
      <c r="D179" s="228" t="s">
        <v>186</v>
      </c>
      <c r="E179" s="229" t="s">
        <v>2869</v>
      </c>
      <c r="F179" s="230" t="s">
        <v>2870</v>
      </c>
      <c r="G179" s="231" t="s">
        <v>350</v>
      </c>
      <c r="H179" s="232">
        <v>0.068000000000000005</v>
      </c>
      <c r="I179" s="233"/>
      <c r="J179" s="234">
        <f>ROUND(I179*H179,2)</f>
        <v>0</v>
      </c>
      <c r="K179" s="230" t="s">
        <v>2604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190</v>
      </c>
      <c r="AT179" s="239" t="s">
        <v>186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190</v>
      </c>
      <c r="BM179" s="239" t="s">
        <v>2871</v>
      </c>
    </row>
    <row r="180" s="2" customFormat="1" ht="24.15" customHeight="1">
      <c r="A180" s="39"/>
      <c r="B180" s="40"/>
      <c r="C180" s="228" t="s">
        <v>270</v>
      </c>
      <c r="D180" s="228" t="s">
        <v>186</v>
      </c>
      <c r="E180" s="229" t="s">
        <v>2872</v>
      </c>
      <c r="F180" s="230" t="s">
        <v>2873</v>
      </c>
      <c r="G180" s="231" t="s">
        <v>350</v>
      </c>
      <c r="H180" s="232">
        <v>0.068000000000000005</v>
      </c>
      <c r="I180" s="233"/>
      <c r="J180" s="234">
        <f>ROUND(I180*H180,2)</f>
        <v>0</v>
      </c>
      <c r="K180" s="230" t="s">
        <v>194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190</v>
      </c>
      <c r="AT180" s="239" t="s">
        <v>186</v>
      </c>
      <c r="AU180" s="239" t="s">
        <v>85</v>
      </c>
      <c r="AY180" s="18" t="s">
        <v>183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190</v>
      </c>
      <c r="BM180" s="239" t="s">
        <v>2874</v>
      </c>
    </row>
    <row r="181" s="12" customFormat="1" ht="22.8" customHeight="1">
      <c r="A181" s="12"/>
      <c r="B181" s="212"/>
      <c r="C181" s="213"/>
      <c r="D181" s="214" t="s">
        <v>75</v>
      </c>
      <c r="E181" s="226" t="s">
        <v>464</v>
      </c>
      <c r="F181" s="226" t="s">
        <v>465</v>
      </c>
      <c r="G181" s="213"/>
      <c r="H181" s="213"/>
      <c r="I181" s="216"/>
      <c r="J181" s="227">
        <f>BK181</f>
        <v>0</v>
      </c>
      <c r="K181" s="213"/>
      <c r="L181" s="218"/>
      <c r="M181" s="219"/>
      <c r="N181" s="220"/>
      <c r="O181" s="220"/>
      <c r="P181" s="221">
        <f>SUM(P182:P204)</f>
        <v>0</v>
      </c>
      <c r="Q181" s="220"/>
      <c r="R181" s="221">
        <f>SUM(R182:R204)</f>
        <v>1.2976483000000003</v>
      </c>
      <c r="S181" s="220"/>
      <c r="T181" s="222">
        <f>SUM(T182:T204)</f>
        <v>1.7927925000000002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3" t="s">
        <v>85</v>
      </c>
      <c r="AT181" s="224" t="s">
        <v>75</v>
      </c>
      <c r="AU181" s="224" t="s">
        <v>83</v>
      </c>
      <c r="AY181" s="223" t="s">
        <v>183</v>
      </c>
      <c r="BK181" s="225">
        <f>SUM(BK182:BK204)</f>
        <v>0</v>
      </c>
    </row>
    <row r="182" s="2" customFormat="1" ht="24.15" customHeight="1">
      <c r="A182" s="39"/>
      <c r="B182" s="40"/>
      <c r="C182" s="228" t="s">
        <v>228</v>
      </c>
      <c r="D182" s="228" t="s">
        <v>186</v>
      </c>
      <c r="E182" s="229" t="s">
        <v>471</v>
      </c>
      <c r="F182" s="230" t="s">
        <v>472</v>
      </c>
      <c r="G182" s="231" t="s">
        <v>469</v>
      </c>
      <c r="H182" s="232">
        <v>103.93000000000001</v>
      </c>
      <c r="I182" s="233"/>
      <c r="J182" s="234">
        <f>ROUND(I182*H182,2)</f>
        <v>0</v>
      </c>
      <c r="K182" s="230" t="s">
        <v>194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0.017250000000000001</v>
      </c>
      <c r="T182" s="238">
        <f>S182*H182</f>
        <v>1.7927925000000002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190</v>
      </c>
      <c r="AT182" s="239" t="s">
        <v>186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190</v>
      </c>
      <c r="BM182" s="239" t="s">
        <v>2875</v>
      </c>
    </row>
    <row r="183" s="16" customFormat="1">
      <c r="A183" s="16"/>
      <c r="B183" s="297"/>
      <c r="C183" s="298"/>
      <c r="D183" s="257" t="s">
        <v>906</v>
      </c>
      <c r="E183" s="299" t="s">
        <v>1</v>
      </c>
      <c r="F183" s="300" t="s">
        <v>2876</v>
      </c>
      <c r="G183" s="298"/>
      <c r="H183" s="299" t="s">
        <v>1</v>
      </c>
      <c r="I183" s="301"/>
      <c r="J183" s="298"/>
      <c r="K183" s="298"/>
      <c r="L183" s="302"/>
      <c r="M183" s="303"/>
      <c r="N183" s="304"/>
      <c r="O183" s="304"/>
      <c r="P183" s="304"/>
      <c r="Q183" s="304"/>
      <c r="R183" s="304"/>
      <c r="S183" s="304"/>
      <c r="T183" s="305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306" t="s">
        <v>906</v>
      </c>
      <c r="AU183" s="306" t="s">
        <v>85</v>
      </c>
      <c r="AV183" s="16" t="s">
        <v>83</v>
      </c>
      <c r="AW183" s="16" t="s">
        <v>33</v>
      </c>
      <c r="AX183" s="16" t="s">
        <v>76</v>
      </c>
      <c r="AY183" s="306" t="s">
        <v>183</v>
      </c>
    </row>
    <row r="184" s="13" customFormat="1">
      <c r="A184" s="13"/>
      <c r="B184" s="262"/>
      <c r="C184" s="263"/>
      <c r="D184" s="257" t="s">
        <v>906</v>
      </c>
      <c r="E184" s="264" t="s">
        <v>1</v>
      </c>
      <c r="F184" s="265" t="s">
        <v>2877</v>
      </c>
      <c r="G184" s="263"/>
      <c r="H184" s="266">
        <v>29.699999999999999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2" t="s">
        <v>906</v>
      </c>
      <c r="AU184" s="272" t="s">
        <v>85</v>
      </c>
      <c r="AV184" s="13" t="s">
        <v>85</v>
      </c>
      <c r="AW184" s="13" t="s">
        <v>33</v>
      </c>
      <c r="AX184" s="13" t="s">
        <v>76</v>
      </c>
      <c r="AY184" s="272" t="s">
        <v>183</v>
      </c>
    </row>
    <row r="185" s="13" customFormat="1">
      <c r="A185" s="13"/>
      <c r="B185" s="262"/>
      <c r="C185" s="263"/>
      <c r="D185" s="257" t="s">
        <v>906</v>
      </c>
      <c r="E185" s="264" t="s">
        <v>1</v>
      </c>
      <c r="F185" s="265" t="s">
        <v>2878</v>
      </c>
      <c r="G185" s="263"/>
      <c r="H185" s="266">
        <v>74.230000000000004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72" t="s">
        <v>906</v>
      </c>
      <c r="AU185" s="272" t="s">
        <v>85</v>
      </c>
      <c r="AV185" s="13" t="s">
        <v>85</v>
      </c>
      <c r="AW185" s="13" t="s">
        <v>33</v>
      </c>
      <c r="AX185" s="13" t="s">
        <v>76</v>
      </c>
      <c r="AY185" s="272" t="s">
        <v>183</v>
      </c>
    </row>
    <row r="186" s="14" customFormat="1">
      <c r="A186" s="14"/>
      <c r="B186" s="273"/>
      <c r="C186" s="274"/>
      <c r="D186" s="257" t="s">
        <v>906</v>
      </c>
      <c r="E186" s="275" t="s">
        <v>1</v>
      </c>
      <c r="F186" s="276" t="s">
        <v>920</v>
      </c>
      <c r="G186" s="274"/>
      <c r="H186" s="277">
        <v>103.93000000000001</v>
      </c>
      <c r="I186" s="278"/>
      <c r="J186" s="274"/>
      <c r="K186" s="274"/>
      <c r="L186" s="279"/>
      <c r="M186" s="280"/>
      <c r="N186" s="281"/>
      <c r="O186" s="281"/>
      <c r="P186" s="281"/>
      <c r="Q186" s="281"/>
      <c r="R186" s="281"/>
      <c r="S186" s="281"/>
      <c r="T186" s="28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3" t="s">
        <v>906</v>
      </c>
      <c r="AU186" s="283" t="s">
        <v>85</v>
      </c>
      <c r="AV186" s="14" t="s">
        <v>196</v>
      </c>
      <c r="AW186" s="14" t="s">
        <v>33</v>
      </c>
      <c r="AX186" s="14" t="s">
        <v>83</v>
      </c>
      <c r="AY186" s="283" t="s">
        <v>183</v>
      </c>
    </row>
    <row r="187" s="2" customFormat="1" ht="21.75" customHeight="1">
      <c r="A187" s="39"/>
      <c r="B187" s="40"/>
      <c r="C187" s="228" t="s">
        <v>277</v>
      </c>
      <c r="D187" s="228" t="s">
        <v>186</v>
      </c>
      <c r="E187" s="229" t="s">
        <v>2879</v>
      </c>
      <c r="F187" s="230" t="s">
        <v>2880</v>
      </c>
      <c r="G187" s="231" t="s">
        <v>469</v>
      </c>
      <c r="H187" s="232">
        <v>103.93000000000001</v>
      </c>
      <c r="I187" s="233"/>
      <c r="J187" s="234">
        <f>ROUND(I187*H187,2)</f>
        <v>0</v>
      </c>
      <c r="K187" s="230" t="s">
        <v>194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0.01221</v>
      </c>
      <c r="R187" s="237">
        <f>Q187*H187</f>
        <v>1.2689853000000002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190</v>
      </c>
      <c r="AT187" s="239" t="s">
        <v>186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190</v>
      </c>
      <c r="BM187" s="239" t="s">
        <v>2881</v>
      </c>
    </row>
    <row r="188" s="16" customFormat="1">
      <c r="A188" s="16"/>
      <c r="B188" s="297"/>
      <c r="C188" s="298"/>
      <c r="D188" s="257" t="s">
        <v>906</v>
      </c>
      <c r="E188" s="299" t="s">
        <v>1</v>
      </c>
      <c r="F188" s="300" t="s">
        <v>2882</v>
      </c>
      <c r="G188" s="298"/>
      <c r="H188" s="299" t="s">
        <v>1</v>
      </c>
      <c r="I188" s="301"/>
      <c r="J188" s="298"/>
      <c r="K188" s="298"/>
      <c r="L188" s="302"/>
      <c r="M188" s="303"/>
      <c r="N188" s="304"/>
      <c r="O188" s="304"/>
      <c r="P188" s="304"/>
      <c r="Q188" s="304"/>
      <c r="R188" s="304"/>
      <c r="S188" s="304"/>
      <c r="T188" s="30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306" t="s">
        <v>906</v>
      </c>
      <c r="AU188" s="306" t="s">
        <v>85</v>
      </c>
      <c r="AV188" s="16" t="s">
        <v>83</v>
      </c>
      <c r="AW188" s="16" t="s">
        <v>33</v>
      </c>
      <c r="AX188" s="16" t="s">
        <v>76</v>
      </c>
      <c r="AY188" s="306" t="s">
        <v>183</v>
      </c>
    </row>
    <row r="189" s="13" customFormat="1">
      <c r="A189" s="13"/>
      <c r="B189" s="262"/>
      <c r="C189" s="263"/>
      <c r="D189" s="257" t="s">
        <v>906</v>
      </c>
      <c r="E189" s="264" t="s">
        <v>1</v>
      </c>
      <c r="F189" s="265" t="s">
        <v>2883</v>
      </c>
      <c r="G189" s="263"/>
      <c r="H189" s="266">
        <v>9.9000000000000004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2" t="s">
        <v>906</v>
      </c>
      <c r="AU189" s="272" t="s">
        <v>85</v>
      </c>
      <c r="AV189" s="13" t="s">
        <v>85</v>
      </c>
      <c r="AW189" s="13" t="s">
        <v>33</v>
      </c>
      <c r="AX189" s="13" t="s">
        <v>76</v>
      </c>
      <c r="AY189" s="272" t="s">
        <v>183</v>
      </c>
    </row>
    <row r="190" s="13" customFormat="1">
      <c r="A190" s="13"/>
      <c r="B190" s="262"/>
      <c r="C190" s="263"/>
      <c r="D190" s="257" t="s">
        <v>906</v>
      </c>
      <c r="E190" s="264" t="s">
        <v>1</v>
      </c>
      <c r="F190" s="265" t="s">
        <v>2884</v>
      </c>
      <c r="G190" s="263"/>
      <c r="H190" s="266">
        <v>9.9000000000000004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72" t="s">
        <v>906</v>
      </c>
      <c r="AU190" s="272" t="s">
        <v>85</v>
      </c>
      <c r="AV190" s="13" t="s">
        <v>85</v>
      </c>
      <c r="AW190" s="13" t="s">
        <v>33</v>
      </c>
      <c r="AX190" s="13" t="s">
        <v>76</v>
      </c>
      <c r="AY190" s="272" t="s">
        <v>183</v>
      </c>
    </row>
    <row r="191" s="13" customFormat="1">
      <c r="A191" s="13"/>
      <c r="B191" s="262"/>
      <c r="C191" s="263"/>
      <c r="D191" s="257" t="s">
        <v>906</v>
      </c>
      <c r="E191" s="264" t="s">
        <v>1</v>
      </c>
      <c r="F191" s="265" t="s">
        <v>2885</v>
      </c>
      <c r="G191" s="263"/>
      <c r="H191" s="266">
        <v>9.9000000000000004</v>
      </c>
      <c r="I191" s="267"/>
      <c r="J191" s="263"/>
      <c r="K191" s="263"/>
      <c r="L191" s="268"/>
      <c r="M191" s="269"/>
      <c r="N191" s="270"/>
      <c r="O191" s="270"/>
      <c r="P191" s="270"/>
      <c r="Q191" s="270"/>
      <c r="R191" s="270"/>
      <c r="S191" s="270"/>
      <c r="T191" s="27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72" t="s">
        <v>906</v>
      </c>
      <c r="AU191" s="272" t="s">
        <v>85</v>
      </c>
      <c r="AV191" s="13" t="s">
        <v>85</v>
      </c>
      <c r="AW191" s="13" t="s">
        <v>33</v>
      </c>
      <c r="AX191" s="13" t="s">
        <v>76</v>
      </c>
      <c r="AY191" s="272" t="s">
        <v>183</v>
      </c>
    </row>
    <row r="192" s="15" customFormat="1">
      <c r="A192" s="15"/>
      <c r="B192" s="284"/>
      <c r="C192" s="285"/>
      <c r="D192" s="257" t="s">
        <v>906</v>
      </c>
      <c r="E192" s="286" t="s">
        <v>1</v>
      </c>
      <c r="F192" s="287" t="s">
        <v>2886</v>
      </c>
      <c r="G192" s="285"/>
      <c r="H192" s="288">
        <v>29.700000000000003</v>
      </c>
      <c r="I192" s="289"/>
      <c r="J192" s="285"/>
      <c r="K192" s="285"/>
      <c r="L192" s="290"/>
      <c r="M192" s="291"/>
      <c r="N192" s="292"/>
      <c r="O192" s="292"/>
      <c r="P192" s="292"/>
      <c r="Q192" s="292"/>
      <c r="R192" s="292"/>
      <c r="S192" s="292"/>
      <c r="T192" s="29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94" t="s">
        <v>906</v>
      </c>
      <c r="AU192" s="294" t="s">
        <v>85</v>
      </c>
      <c r="AV192" s="15" t="s">
        <v>100</v>
      </c>
      <c r="AW192" s="15" t="s">
        <v>33</v>
      </c>
      <c r="AX192" s="15" t="s">
        <v>76</v>
      </c>
      <c r="AY192" s="294" t="s">
        <v>183</v>
      </c>
    </row>
    <row r="193" s="16" customFormat="1">
      <c r="A193" s="16"/>
      <c r="B193" s="297"/>
      <c r="C193" s="298"/>
      <c r="D193" s="257" t="s">
        <v>906</v>
      </c>
      <c r="E193" s="299" t="s">
        <v>1</v>
      </c>
      <c r="F193" s="300" t="s">
        <v>2887</v>
      </c>
      <c r="G193" s="298"/>
      <c r="H193" s="299" t="s">
        <v>1</v>
      </c>
      <c r="I193" s="301"/>
      <c r="J193" s="298"/>
      <c r="K193" s="298"/>
      <c r="L193" s="302"/>
      <c r="M193" s="303"/>
      <c r="N193" s="304"/>
      <c r="O193" s="304"/>
      <c r="P193" s="304"/>
      <c r="Q193" s="304"/>
      <c r="R193" s="304"/>
      <c r="S193" s="304"/>
      <c r="T193" s="305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306" t="s">
        <v>906</v>
      </c>
      <c r="AU193" s="306" t="s">
        <v>85</v>
      </c>
      <c r="AV193" s="16" t="s">
        <v>83</v>
      </c>
      <c r="AW193" s="16" t="s">
        <v>33</v>
      </c>
      <c r="AX193" s="16" t="s">
        <v>76</v>
      </c>
      <c r="AY193" s="306" t="s">
        <v>183</v>
      </c>
    </row>
    <row r="194" s="13" customFormat="1">
      <c r="A194" s="13"/>
      <c r="B194" s="262"/>
      <c r="C194" s="263"/>
      <c r="D194" s="257" t="s">
        <v>906</v>
      </c>
      <c r="E194" s="264" t="s">
        <v>1</v>
      </c>
      <c r="F194" s="265" t="s">
        <v>2888</v>
      </c>
      <c r="G194" s="263"/>
      <c r="H194" s="266">
        <v>23.582000000000001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72" t="s">
        <v>906</v>
      </c>
      <c r="AU194" s="272" t="s">
        <v>85</v>
      </c>
      <c r="AV194" s="13" t="s">
        <v>85</v>
      </c>
      <c r="AW194" s="13" t="s">
        <v>33</v>
      </c>
      <c r="AX194" s="13" t="s">
        <v>76</v>
      </c>
      <c r="AY194" s="272" t="s">
        <v>183</v>
      </c>
    </row>
    <row r="195" s="13" customFormat="1">
      <c r="A195" s="13"/>
      <c r="B195" s="262"/>
      <c r="C195" s="263"/>
      <c r="D195" s="257" t="s">
        <v>906</v>
      </c>
      <c r="E195" s="264" t="s">
        <v>1</v>
      </c>
      <c r="F195" s="265" t="s">
        <v>2889</v>
      </c>
      <c r="G195" s="263"/>
      <c r="H195" s="266">
        <v>23.361000000000001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2" t="s">
        <v>906</v>
      </c>
      <c r="AU195" s="272" t="s">
        <v>85</v>
      </c>
      <c r="AV195" s="13" t="s">
        <v>85</v>
      </c>
      <c r="AW195" s="13" t="s">
        <v>33</v>
      </c>
      <c r="AX195" s="13" t="s">
        <v>76</v>
      </c>
      <c r="AY195" s="272" t="s">
        <v>183</v>
      </c>
    </row>
    <row r="196" s="13" customFormat="1">
      <c r="A196" s="13"/>
      <c r="B196" s="262"/>
      <c r="C196" s="263"/>
      <c r="D196" s="257" t="s">
        <v>906</v>
      </c>
      <c r="E196" s="264" t="s">
        <v>1</v>
      </c>
      <c r="F196" s="265" t="s">
        <v>2890</v>
      </c>
      <c r="G196" s="263"/>
      <c r="H196" s="266">
        <v>27.286999999999999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2" t="s">
        <v>906</v>
      </c>
      <c r="AU196" s="272" t="s">
        <v>85</v>
      </c>
      <c r="AV196" s="13" t="s">
        <v>85</v>
      </c>
      <c r="AW196" s="13" t="s">
        <v>33</v>
      </c>
      <c r="AX196" s="13" t="s">
        <v>76</v>
      </c>
      <c r="AY196" s="272" t="s">
        <v>183</v>
      </c>
    </row>
    <row r="197" s="15" customFormat="1">
      <c r="A197" s="15"/>
      <c r="B197" s="284"/>
      <c r="C197" s="285"/>
      <c r="D197" s="257" t="s">
        <v>906</v>
      </c>
      <c r="E197" s="286" t="s">
        <v>1</v>
      </c>
      <c r="F197" s="287" t="s">
        <v>2886</v>
      </c>
      <c r="G197" s="285"/>
      <c r="H197" s="288">
        <v>74.22999999999999</v>
      </c>
      <c r="I197" s="289"/>
      <c r="J197" s="285"/>
      <c r="K197" s="285"/>
      <c r="L197" s="290"/>
      <c r="M197" s="291"/>
      <c r="N197" s="292"/>
      <c r="O197" s="292"/>
      <c r="P197" s="292"/>
      <c r="Q197" s="292"/>
      <c r="R197" s="292"/>
      <c r="S197" s="292"/>
      <c r="T197" s="29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94" t="s">
        <v>906</v>
      </c>
      <c r="AU197" s="294" t="s">
        <v>85</v>
      </c>
      <c r="AV197" s="15" t="s">
        <v>100</v>
      </c>
      <c r="AW197" s="15" t="s">
        <v>33</v>
      </c>
      <c r="AX197" s="15" t="s">
        <v>76</v>
      </c>
      <c r="AY197" s="294" t="s">
        <v>183</v>
      </c>
    </row>
    <row r="198" s="14" customFormat="1">
      <c r="A198" s="14"/>
      <c r="B198" s="273"/>
      <c r="C198" s="274"/>
      <c r="D198" s="257" t="s">
        <v>906</v>
      </c>
      <c r="E198" s="275" t="s">
        <v>1</v>
      </c>
      <c r="F198" s="276" t="s">
        <v>920</v>
      </c>
      <c r="G198" s="274"/>
      <c r="H198" s="277">
        <v>103.93000000000001</v>
      </c>
      <c r="I198" s="278"/>
      <c r="J198" s="274"/>
      <c r="K198" s="274"/>
      <c r="L198" s="279"/>
      <c r="M198" s="280"/>
      <c r="N198" s="281"/>
      <c r="O198" s="281"/>
      <c r="P198" s="281"/>
      <c r="Q198" s="281"/>
      <c r="R198" s="281"/>
      <c r="S198" s="281"/>
      <c r="T198" s="28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83" t="s">
        <v>906</v>
      </c>
      <c r="AU198" s="283" t="s">
        <v>85</v>
      </c>
      <c r="AV198" s="14" t="s">
        <v>196</v>
      </c>
      <c r="AW198" s="14" t="s">
        <v>33</v>
      </c>
      <c r="AX198" s="14" t="s">
        <v>83</v>
      </c>
      <c r="AY198" s="283" t="s">
        <v>183</v>
      </c>
    </row>
    <row r="199" s="2" customFormat="1" ht="16.5" customHeight="1">
      <c r="A199" s="39"/>
      <c r="B199" s="40"/>
      <c r="C199" s="228" t="s">
        <v>233</v>
      </c>
      <c r="D199" s="228" t="s">
        <v>186</v>
      </c>
      <c r="E199" s="229" t="s">
        <v>2891</v>
      </c>
      <c r="F199" s="230" t="s">
        <v>2892</v>
      </c>
      <c r="G199" s="231" t="s">
        <v>469</v>
      </c>
      <c r="H199" s="232">
        <v>103.93000000000001</v>
      </c>
      <c r="I199" s="233"/>
      <c r="J199" s="234">
        <f>ROUND(I199*H199,2)</f>
        <v>0</v>
      </c>
      <c r="K199" s="230" t="s">
        <v>194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0.00010000000000000001</v>
      </c>
      <c r="R199" s="237">
        <f>Q199*H199</f>
        <v>0.010393000000000001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190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190</v>
      </c>
      <c r="BM199" s="239" t="s">
        <v>2893</v>
      </c>
    </row>
    <row r="200" s="2" customFormat="1" ht="24.15" customHeight="1">
      <c r="A200" s="39"/>
      <c r="B200" s="40"/>
      <c r="C200" s="228" t="s">
        <v>284</v>
      </c>
      <c r="D200" s="228" t="s">
        <v>186</v>
      </c>
      <c r="E200" s="229" t="s">
        <v>2894</v>
      </c>
      <c r="F200" s="230" t="s">
        <v>2895</v>
      </c>
      <c r="G200" s="231" t="s">
        <v>247</v>
      </c>
      <c r="H200" s="232">
        <v>9</v>
      </c>
      <c r="I200" s="233"/>
      <c r="J200" s="234">
        <f>ROUND(I200*H200,2)</f>
        <v>0</v>
      </c>
      <c r="K200" s="230" t="s">
        <v>194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3.0000000000000001E-05</v>
      </c>
      <c r="R200" s="237">
        <f>Q200*H200</f>
        <v>0.00027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190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190</v>
      </c>
      <c r="BM200" s="239" t="s">
        <v>2896</v>
      </c>
    </row>
    <row r="201" s="2" customFormat="1" ht="24.15" customHeight="1">
      <c r="A201" s="39"/>
      <c r="B201" s="40"/>
      <c r="C201" s="241" t="s">
        <v>239</v>
      </c>
      <c r="D201" s="241" t="s">
        <v>191</v>
      </c>
      <c r="E201" s="242" t="s">
        <v>2897</v>
      </c>
      <c r="F201" s="243" t="s">
        <v>2898</v>
      </c>
      <c r="G201" s="244" t="s">
        <v>247</v>
      </c>
      <c r="H201" s="245">
        <v>9</v>
      </c>
      <c r="I201" s="246"/>
      <c r="J201" s="247">
        <f>ROUND(I201*H201,2)</f>
        <v>0</v>
      </c>
      <c r="K201" s="243" t="s">
        <v>194</v>
      </c>
      <c r="L201" s="248"/>
      <c r="M201" s="249" t="s">
        <v>1</v>
      </c>
      <c r="N201" s="250" t="s">
        <v>41</v>
      </c>
      <c r="O201" s="92"/>
      <c r="P201" s="237">
        <f>O201*H201</f>
        <v>0</v>
      </c>
      <c r="Q201" s="237">
        <v>0.002</v>
      </c>
      <c r="R201" s="237">
        <f>Q201*H201</f>
        <v>0.018000000000000002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195</v>
      </c>
      <c r="AT201" s="239" t="s">
        <v>191</v>
      </c>
      <c r="AU201" s="239" t="s">
        <v>85</v>
      </c>
      <c r="AY201" s="18" t="s">
        <v>183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190</v>
      </c>
      <c r="BM201" s="239" t="s">
        <v>2899</v>
      </c>
    </row>
    <row r="202" s="2" customFormat="1" ht="24.15" customHeight="1">
      <c r="A202" s="39"/>
      <c r="B202" s="40"/>
      <c r="C202" s="228" t="s">
        <v>291</v>
      </c>
      <c r="D202" s="228" t="s">
        <v>186</v>
      </c>
      <c r="E202" s="229" t="s">
        <v>2900</v>
      </c>
      <c r="F202" s="230" t="s">
        <v>2901</v>
      </c>
      <c r="G202" s="231" t="s">
        <v>350</v>
      </c>
      <c r="H202" s="232">
        <v>1.298</v>
      </c>
      <c r="I202" s="233"/>
      <c r="J202" s="234">
        <f>ROUND(I202*H202,2)</f>
        <v>0</v>
      </c>
      <c r="K202" s="230" t="s">
        <v>194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190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190</v>
      </c>
      <c r="BM202" s="239" t="s">
        <v>2902</v>
      </c>
    </row>
    <row r="203" s="2" customFormat="1" ht="24.15" customHeight="1">
      <c r="A203" s="39"/>
      <c r="B203" s="40"/>
      <c r="C203" s="228" t="s">
        <v>244</v>
      </c>
      <c r="D203" s="228" t="s">
        <v>186</v>
      </c>
      <c r="E203" s="229" t="s">
        <v>2903</v>
      </c>
      <c r="F203" s="230" t="s">
        <v>2904</v>
      </c>
      <c r="G203" s="231" t="s">
        <v>350</v>
      </c>
      <c r="H203" s="232">
        <v>1.298</v>
      </c>
      <c r="I203" s="233"/>
      <c r="J203" s="234">
        <f>ROUND(I203*H203,2)</f>
        <v>0</v>
      </c>
      <c r="K203" s="230" t="s">
        <v>2604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190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190</v>
      </c>
      <c r="BM203" s="239" t="s">
        <v>2905</v>
      </c>
    </row>
    <row r="204" s="2" customFormat="1" ht="24.15" customHeight="1">
      <c r="A204" s="39"/>
      <c r="B204" s="40"/>
      <c r="C204" s="228" t="s">
        <v>298</v>
      </c>
      <c r="D204" s="228" t="s">
        <v>186</v>
      </c>
      <c r="E204" s="229" t="s">
        <v>2906</v>
      </c>
      <c r="F204" s="230" t="s">
        <v>2907</v>
      </c>
      <c r="G204" s="231" t="s">
        <v>350</v>
      </c>
      <c r="H204" s="232">
        <v>1.298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2908</v>
      </c>
    </row>
    <row r="205" s="12" customFormat="1" ht="22.8" customHeight="1">
      <c r="A205" s="12"/>
      <c r="B205" s="212"/>
      <c r="C205" s="213"/>
      <c r="D205" s="214" t="s">
        <v>75</v>
      </c>
      <c r="E205" s="226" t="s">
        <v>1284</v>
      </c>
      <c r="F205" s="226" t="s">
        <v>1285</v>
      </c>
      <c r="G205" s="213"/>
      <c r="H205" s="213"/>
      <c r="I205" s="216"/>
      <c r="J205" s="227">
        <f>BK205</f>
        <v>0</v>
      </c>
      <c r="K205" s="213"/>
      <c r="L205" s="218"/>
      <c r="M205" s="219"/>
      <c r="N205" s="220"/>
      <c r="O205" s="220"/>
      <c r="P205" s="221">
        <f>SUM(P206:P220)</f>
        <v>0</v>
      </c>
      <c r="Q205" s="220"/>
      <c r="R205" s="221">
        <f>SUM(R206:R220)</f>
        <v>11.997089800000001</v>
      </c>
      <c r="S205" s="220"/>
      <c r="T205" s="222">
        <f>SUM(T206:T220)</f>
        <v>0.33240000000000003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3" t="s">
        <v>85</v>
      </c>
      <c r="AT205" s="224" t="s">
        <v>75</v>
      </c>
      <c r="AU205" s="224" t="s">
        <v>83</v>
      </c>
      <c r="AY205" s="223" t="s">
        <v>183</v>
      </c>
      <c r="BK205" s="225">
        <f>SUM(BK206:BK220)</f>
        <v>0</v>
      </c>
    </row>
    <row r="206" s="2" customFormat="1" ht="16.5" customHeight="1">
      <c r="A206" s="39"/>
      <c r="B206" s="40"/>
      <c r="C206" s="228" t="s">
        <v>195</v>
      </c>
      <c r="D206" s="228" t="s">
        <v>186</v>
      </c>
      <c r="E206" s="229" t="s">
        <v>1291</v>
      </c>
      <c r="F206" s="230" t="s">
        <v>1292</v>
      </c>
      <c r="G206" s="231" t="s">
        <v>469</v>
      </c>
      <c r="H206" s="232">
        <v>7580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3.0000000000000001E-05</v>
      </c>
      <c r="T206" s="238">
        <f>S206*H206</f>
        <v>0.22740000000000002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2909</v>
      </c>
    </row>
    <row r="207" s="13" customFormat="1">
      <c r="A207" s="13"/>
      <c r="B207" s="262"/>
      <c r="C207" s="263"/>
      <c r="D207" s="257" t="s">
        <v>906</v>
      </c>
      <c r="E207" s="264" t="s">
        <v>1</v>
      </c>
      <c r="F207" s="265" t="s">
        <v>2910</v>
      </c>
      <c r="G207" s="263"/>
      <c r="H207" s="266">
        <v>7580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2" t="s">
        <v>906</v>
      </c>
      <c r="AU207" s="272" t="s">
        <v>85</v>
      </c>
      <c r="AV207" s="13" t="s">
        <v>85</v>
      </c>
      <c r="AW207" s="13" t="s">
        <v>33</v>
      </c>
      <c r="AX207" s="13" t="s">
        <v>83</v>
      </c>
      <c r="AY207" s="272" t="s">
        <v>183</v>
      </c>
    </row>
    <row r="208" s="2" customFormat="1" ht="16.5" customHeight="1">
      <c r="A208" s="39"/>
      <c r="B208" s="40"/>
      <c r="C208" s="241" t="s">
        <v>305</v>
      </c>
      <c r="D208" s="241" t="s">
        <v>191</v>
      </c>
      <c r="E208" s="242" t="s">
        <v>2911</v>
      </c>
      <c r="F208" s="243" t="s">
        <v>2912</v>
      </c>
      <c r="G208" s="244" t="s">
        <v>469</v>
      </c>
      <c r="H208" s="245">
        <v>7959</v>
      </c>
      <c r="I208" s="246"/>
      <c r="J208" s="247">
        <f>ROUND(I208*H208,2)</f>
        <v>0</v>
      </c>
      <c r="K208" s="243" t="s">
        <v>194</v>
      </c>
      <c r="L208" s="248"/>
      <c r="M208" s="249" t="s">
        <v>1</v>
      </c>
      <c r="N208" s="250" t="s">
        <v>41</v>
      </c>
      <c r="O208" s="92"/>
      <c r="P208" s="237">
        <f>O208*H208</f>
        <v>0</v>
      </c>
      <c r="Q208" s="237">
        <v>5.0000000000000002E-05</v>
      </c>
      <c r="R208" s="237">
        <f>Q208*H208</f>
        <v>0.39795000000000003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195</v>
      </c>
      <c r="AT208" s="239" t="s">
        <v>191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2913</v>
      </c>
    </row>
    <row r="209" s="13" customFormat="1">
      <c r="A209" s="13"/>
      <c r="B209" s="262"/>
      <c r="C209" s="263"/>
      <c r="D209" s="257" t="s">
        <v>906</v>
      </c>
      <c r="E209" s="263"/>
      <c r="F209" s="265" t="s">
        <v>2914</v>
      </c>
      <c r="G209" s="263"/>
      <c r="H209" s="266">
        <v>7959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2" t="s">
        <v>906</v>
      </c>
      <c r="AU209" s="272" t="s">
        <v>85</v>
      </c>
      <c r="AV209" s="13" t="s">
        <v>85</v>
      </c>
      <c r="AW209" s="13" t="s">
        <v>4</v>
      </c>
      <c r="AX209" s="13" t="s">
        <v>83</v>
      </c>
      <c r="AY209" s="272" t="s">
        <v>183</v>
      </c>
    </row>
    <row r="210" s="2" customFormat="1" ht="24.15" customHeight="1">
      <c r="A210" s="39"/>
      <c r="B210" s="40"/>
      <c r="C210" s="228" t="s">
        <v>251</v>
      </c>
      <c r="D210" s="228" t="s">
        <v>186</v>
      </c>
      <c r="E210" s="229" t="s">
        <v>2915</v>
      </c>
      <c r="F210" s="230" t="s">
        <v>2916</v>
      </c>
      <c r="G210" s="231" t="s">
        <v>469</v>
      </c>
      <c r="H210" s="232">
        <v>3500</v>
      </c>
      <c r="I210" s="233"/>
      <c r="J210" s="234">
        <f>ROUND(I210*H210,2)</f>
        <v>0</v>
      </c>
      <c r="K210" s="230" t="s">
        <v>194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</v>
      </c>
      <c r="R210" s="237">
        <f>Q210*H210</f>
        <v>0</v>
      </c>
      <c r="S210" s="237">
        <v>3.0000000000000001E-05</v>
      </c>
      <c r="T210" s="238">
        <f>S210*H210</f>
        <v>0.105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190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190</v>
      </c>
      <c r="BM210" s="239" t="s">
        <v>2917</v>
      </c>
    </row>
    <row r="211" s="16" customFormat="1">
      <c r="A211" s="16"/>
      <c r="B211" s="297"/>
      <c r="C211" s="298"/>
      <c r="D211" s="257" t="s">
        <v>906</v>
      </c>
      <c r="E211" s="299" t="s">
        <v>1</v>
      </c>
      <c r="F211" s="300" t="s">
        <v>2918</v>
      </c>
      <c r="G211" s="298"/>
      <c r="H211" s="299" t="s">
        <v>1</v>
      </c>
      <c r="I211" s="301"/>
      <c r="J211" s="298"/>
      <c r="K211" s="298"/>
      <c r="L211" s="302"/>
      <c r="M211" s="303"/>
      <c r="N211" s="304"/>
      <c r="O211" s="304"/>
      <c r="P211" s="304"/>
      <c r="Q211" s="304"/>
      <c r="R211" s="304"/>
      <c r="S211" s="304"/>
      <c r="T211" s="30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306" t="s">
        <v>906</v>
      </c>
      <c r="AU211" s="306" t="s">
        <v>85</v>
      </c>
      <c r="AV211" s="16" t="s">
        <v>83</v>
      </c>
      <c r="AW211" s="16" t="s">
        <v>33</v>
      </c>
      <c r="AX211" s="16" t="s">
        <v>76</v>
      </c>
      <c r="AY211" s="306" t="s">
        <v>183</v>
      </c>
    </row>
    <row r="212" s="13" customFormat="1">
      <c r="A212" s="13"/>
      <c r="B212" s="262"/>
      <c r="C212" s="263"/>
      <c r="D212" s="257" t="s">
        <v>906</v>
      </c>
      <c r="E212" s="264" t="s">
        <v>1</v>
      </c>
      <c r="F212" s="265" t="s">
        <v>2919</v>
      </c>
      <c r="G212" s="263"/>
      <c r="H212" s="266">
        <v>3500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72" t="s">
        <v>906</v>
      </c>
      <c r="AU212" s="272" t="s">
        <v>85</v>
      </c>
      <c r="AV212" s="13" t="s">
        <v>85</v>
      </c>
      <c r="AW212" s="13" t="s">
        <v>33</v>
      </c>
      <c r="AX212" s="13" t="s">
        <v>83</v>
      </c>
      <c r="AY212" s="272" t="s">
        <v>183</v>
      </c>
    </row>
    <row r="213" s="2" customFormat="1" ht="16.5" customHeight="1">
      <c r="A213" s="39"/>
      <c r="B213" s="40"/>
      <c r="C213" s="241" t="s">
        <v>312</v>
      </c>
      <c r="D213" s="241" t="s">
        <v>191</v>
      </c>
      <c r="E213" s="242" t="s">
        <v>2920</v>
      </c>
      <c r="F213" s="243" t="s">
        <v>2921</v>
      </c>
      <c r="G213" s="244" t="s">
        <v>469</v>
      </c>
      <c r="H213" s="245">
        <v>3675</v>
      </c>
      <c r="I213" s="246"/>
      <c r="J213" s="247">
        <f>ROUND(I213*H213,2)</f>
        <v>0</v>
      </c>
      <c r="K213" s="243" t="s">
        <v>194</v>
      </c>
      <c r="L213" s="248"/>
      <c r="M213" s="249" t="s">
        <v>1</v>
      </c>
      <c r="N213" s="250" t="s">
        <v>41</v>
      </c>
      <c r="O213" s="92"/>
      <c r="P213" s="237">
        <f>O213*H213</f>
        <v>0</v>
      </c>
      <c r="Q213" s="237">
        <v>1.0000000000000001E-05</v>
      </c>
      <c r="R213" s="237">
        <f>Q213*H213</f>
        <v>0.036750000000000005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195</v>
      </c>
      <c r="AT213" s="239" t="s">
        <v>191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190</v>
      </c>
      <c r="BM213" s="239" t="s">
        <v>2922</v>
      </c>
    </row>
    <row r="214" s="13" customFormat="1">
      <c r="A214" s="13"/>
      <c r="B214" s="262"/>
      <c r="C214" s="263"/>
      <c r="D214" s="257" t="s">
        <v>906</v>
      </c>
      <c r="E214" s="263"/>
      <c r="F214" s="265" t="s">
        <v>2923</v>
      </c>
      <c r="G214" s="263"/>
      <c r="H214" s="266">
        <v>3675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2" t="s">
        <v>906</v>
      </c>
      <c r="AU214" s="272" t="s">
        <v>85</v>
      </c>
      <c r="AV214" s="13" t="s">
        <v>85</v>
      </c>
      <c r="AW214" s="13" t="s">
        <v>4</v>
      </c>
      <c r="AX214" s="13" t="s">
        <v>83</v>
      </c>
      <c r="AY214" s="272" t="s">
        <v>183</v>
      </c>
    </row>
    <row r="215" s="2" customFormat="1" ht="24.15" customHeight="1">
      <c r="A215" s="39"/>
      <c r="B215" s="40"/>
      <c r="C215" s="228" t="s">
        <v>254</v>
      </c>
      <c r="D215" s="228" t="s">
        <v>186</v>
      </c>
      <c r="E215" s="229" t="s">
        <v>1309</v>
      </c>
      <c r="F215" s="230" t="s">
        <v>1310</v>
      </c>
      <c r="G215" s="231" t="s">
        <v>469</v>
      </c>
      <c r="H215" s="232">
        <v>25135.630000000001</v>
      </c>
      <c r="I215" s="233"/>
      <c r="J215" s="234">
        <f>ROUND(I215*H215,2)</f>
        <v>0</v>
      </c>
      <c r="K215" s="230" t="s">
        <v>194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0.00020000000000000001</v>
      </c>
      <c r="R215" s="237">
        <f>Q215*H215</f>
        <v>5.0271260000000009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190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190</v>
      </c>
      <c r="BM215" s="239" t="s">
        <v>2924</v>
      </c>
    </row>
    <row r="216" s="13" customFormat="1">
      <c r="A216" s="13"/>
      <c r="B216" s="262"/>
      <c r="C216" s="263"/>
      <c r="D216" s="257" t="s">
        <v>906</v>
      </c>
      <c r="E216" s="264" t="s">
        <v>1</v>
      </c>
      <c r="F216" s="265" t="s">
        <v>2925</v>
      </c>
      <c r="G216" s="263"/>
      <c r="H216" s="266">
        <v>133.63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2" t="s">
        <v>906</v>
      </c>
      <c r="AU216" s="272" t="s">
        <v>85</v>
      </c>
      <c r="AV216" s="13" t="s">
        <v>85</v>
      </c>
      <c r="AW216" s="13" t="s">
        <v>33</v>
      </c>
      <c r="AX216" s="13" t="s">
        <v>76</v>
      </c>
      <c r="AY216" s="272" t="s">
        <v>183</v>
      </c>
    </row>
    <row r="217" s="13" customFormat="1">
      <c r="A217" s="13"/>
      <c r="B217" s="262"/>
      <c r="C217" s="263"/>
      <c r="D217" s="257" t="s">
        <v>906</v>
      </c>
      <c r="E217" s="264" t="s">
        <v>1</v>
      </c>
      <c r="F217" s="265" t="s">
        <v>2926</v>
      </c>
      <c r="G217" s="263"/>
      <c r="H217" s="266">
        <v>17422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2" t="s">
        <v>906</v>
      </c>
      <c r="AU217" s="272" t="s">
        <v>85</v>
      </c>
      <c r="AV217" s="13" t="s">
        <v>85</v>
      </c>
      <c r="AW217" s="13" t="s">
        <v>33</v>
      </c>
      <c r="AX217" s="13" t="s">
        <v>76</v>
      </c>
      <c r="AY217" s="272" t="s">
        <v>183</v>
      </c>
    </row>
    <row r="218" s="13" customFormat="1">
      <c r="A218" s="13"/>
      <c r="B218" s="262"/>
      <c r="C218" s="263"/>
      <c r="D218" s="257" t="s">
        <v>906</v>
      </c>
      <c r="E218" s="264" t="s">
        <v>1</v>
      </c>
      <c r="F218" s="265" t="s">
        <v>2927</v>
      </c>
      <c r="G218" s="263"/>
      <c r="H218" s="266">
        <v>7580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2" t="s">
        <v>906</v>
      </c>
      <c r="AU218" s="272" t="s">
        <v>85</v>
      </c>
      <c r="AV218" s="13" t="s">
        <v>85</v>
      </c>
      <c r="AW218" s="13" t="s">
        <v>33</v>
      </c>
      <c r="AX218" s="13" t="s">
        <v>76</v>
      </c>
      <c r="AY218" s="272" t="s">
        <v>183</v>
      </c>
    </row>
    <row r="219" s="14" customFormat="1">
      <c r="A219" s="14"/>
      <c r="B219" s="273"/>
      <c r="C219" s="274"/>
      <c r="D219" s="257" t="s">
        <v>906</v>
      </c>
      <c r="E219" s="275" t="s">
        <v>1</v>
      </c>
      <c r="F219" s="276" t="s">
        <v>920</v>
      </c>
      <c r="G219" s="274"/>
      <c r="H219" s="277">
        <v>25135.630000000001</v>
      </c>
      <c r="I219" s="278"/>
      <c r="J219" s="274"/>
      <c r="K219" s="274"/>
      <c r="L219" s="279"/>
      <c r="M219" s="280"/>
      <c r="N219" s="281"/>
      <c r="O219" s="281"/>
      <c r="P219" s="281"/>
      <c r="Q219" s="281"/>
      <c r="R219" s="281"/>
      <c r="S219" s="281"/>
      <c r="T219" s="28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3" t="s">
        <v>906</v>
      </c>
      <c r="AU219" s="283" t="s">
        <v>85</v>
      </c>
      <c r="AV219" s="14" t="s">
        <v>196</v>
      </c>
      <c r="AW219" s="14" t="s">
        <v>33</v>
      </c>
      <c r="AX219" s="14" t="s">
        <v>83</v>
      </c>
      <c r="AY219" s="283" t="s">
        <v>183</v>
      </c>
    </row>
    <row r="220" s="2" customFormat="1" ht="33" customHeight="1">
      <c r="A220" s="39"/>
      <c r="B220" s="40"/>
      <c r="C220" s="228" t="s">
        <v>319</v>
      </c>
      <c r="D220" s="228" t="s">
        <v>186</v>
      </c>
      <c r="E220" s="229" t="s">
        <v>2928</v>
      </c>
      <c r="F220" s="230" t="s">
        <v>2929</v>
      </c>
      <c r="G220" s="231" t="s">
        <v>469</v>
      </c>
      <c r="H220" s="232">
        <v>25135.630000000001</v>
      </c>
      <c r="I220" s="233"/>
      <c r="J220" s="234">
        <f>ROUND(I220*H220,2)</f>
        <v>0</v>
      </c>
      <c r="K220" s="230" t="s">
        <v>194</v>
      </c>
      <c r="L220" s="45"/>
      <c r="M220" s="252" t="s">
        <v>1</v>
      </c>
      <c r="N220" s="253" t="s">
        <v>41</v>
      </c>
      <c r="O220" s="254"/>
      <c r="P220" s="255">
        <f>O220*H220</f>
        <v>0</v>
      </c>
      <c r="Q220" s="255">
        <v>0.00025999999999999998</v>
      </c>
      <c r="R220" s="255">
        <f>Q220*H220</f>
        <v>6.5352638000000001</v>
      </c>
      <c r="S220" s="255">
        <v>0</v>
      </c>
      <c r="T220" s="25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190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190</v>
      </c>
      <c r="BM220" s="239" t="s">
        <v>2930</v>
      </c>
    </row>
    <row r="221" s="2" customFormat="1" ht="6.96" customHeight="1">
      <c r="A221" s="39"/>
      <c r="B221" s="67"/>
      <c r="C221" s="68"/>
      <c r="D221" s="68"/>
      <c r="E221" s="68"/>
      <c r="F221" s="68"/>
      <c r="G221" s="68"/>
      <c r="H221" s="68"/>
      <c r="I221" s="68"/>
      <c r="J221" s="68"/>
      <c r="K221" s="68"/>
      <c r="L221" s="45"/>
      <c r="M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</sheetData>
  <sheetProtection sheet="1" autoFilter="0" formatColumns="0" formatRows="0" objects="1" scenarios="1" spinCount="100000" saltValue="ZLLovYGTvZKu4Fa9tYPOXv71YIvXgzan7cOkAyKx/WBdnveeA0RBNri2TAPXRq7X2o8osmWN8EJz4tSuKXHdWA==" hashValue="8VaK3kUfuytT2MaC5Te2Z/ja/vCTTt45FInYocgGWoJi55ENeZTGOTCdQBCRt/5535ckFD6k6RO5B8RO4mTJXQ==" algorithmName="SHA-512" password="CC35"/>
  <autoFilter ref="C129:K2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2273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2931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2764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2765</v>
      </c>
      <c r="F23" s="39"/>
      <c r="G23" s="39"/>
      <c r="H23" s="39"/>
      <c r="I23" s="152" t="s">
        <v>28</v>
      </c>
      <c r="J23" s="142" t="s">
        <v>2766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">
        <v>2767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2768</v>
      </c>
      <c r="F26" s="39"/>
      <c r="G26" s="39"/>
      <c r="H26" s="39"/>
      <c r="I26" s="152" t="s">
        <v>28</v>
      </c>
      <c r="J26" s="142" t="s">
        <v>2769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ROUND((SUM(BE122:BE131)),  2)</f>
        <v>0</v>
      </c>
      <c r="G35" s="39"/>
      <c r="H35" s="39"/>
      <c r="I35" s="166">
        <v>0.20999999999999999</v>
      </c>
      <c r="J35" s="165">
        <f>ROUND(((SUM(BE122:BE131))*I35),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ROUND((SUM(BF122:BF131)),  2)</f>
        <v>0</v>
      </c>
      <c r="G36" s="39"/>
      <c r="H36" s="39"/>
      <c r="I36" s="166">
        <v>0.12</v>
      </c>
      <c r="J36" s="165">
        <f>ROUND(((SUM(BF122:BF131))*I36),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ROUND((SUM(BG122:BG131)),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ROUND((SUM(BH122:BH131)),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ROUND((SUM(BI122:BI131)),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2273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ON -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RH-ARCHITEKTI s.r.o.,Vltavská 207/20,15000,Praha 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TMI Building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164</v>
      </c>
      <c r="E99" s="193"/>
      <c r="F99" s="193"/>
      <c r="G99" s="193"/>
      <c r="H99" s="193"/>
      <c r="I99" s="193"/>
      <c r="J99" s="194">
        <f>J123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165</v>
      </c>
      <c r="E100" s="198"/>
      <c r="F100" s="198"/>
      <c r="G100" s="198"/>
      <c r="H100" s="198"/>
      <c r="I100" s="198"/>
      <c r="J100" s="199">
        <f>J124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168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ČZU akce - sloučení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145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5" t="s">
        <v>2273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147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ON - Ostatní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>areál ČZU v Praze</v>
      </c>
      <c r="G116" s="41"/>
      <c r="H116" s="41"/>
      <c r="I116" s="33" t="s">
        <v>22</v>
      </c>
      <c r="J116" s="80" t="str">
        <f>IF(J14="","",J14)</f>
        <v>15. 7. 2024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40.05" customHeight="1">
      <c r="A118" s="39"/>
      <c r="B118" s="40"/>
      <c r="C118" s="33" t="s">
        <v>24</v>
      </c>
      <c r="D118" s="41"/>
      <c r="E118" s="41"/>
      <c r="F118" s="28" t="str">
        <f>E17</f>
        <v>ČZU v Praze, Kamýcká 129, 165 00 Praha 6 - Suchdol</v>
      </c>
      <c r="G118" s="41"/>
      <c r="H118" s="41"/>
      <c r="I118" s="33" t="s">
        <v>31</v>
      </c>
      <c r="J118" s="37" t="str">
        <f>E23</f>
        <v>RH-ARCHITEKTI s.r.o.,Vltavská 207/20,15000,Praha 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29</v>
      </c>
      <c r="D119" s="41"/>
      <c r="E119" s="41"/>
      <c r="F119" s="28" t="str">
        <f>IF(E20="","",E20)</f>
        <v>Vyplň údaj</v>
      </c>
      <c r="G119" s="41"/>
      <c r="H119" s="41"/>
      <c r="I119" s="33" t="s">
        <v>34</v>
      </c>
      <c r="J119" s="37" t="str">
        <f>E26</f>
        <v>TMI Building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1"/>
      <c r="B121" s="202"/>
      <c r="C121" s="203" t="s">
        <v>169</v>
      </c>
      <c r="D121" s="204" t="s">
        <v>61</v>
      </c>
      <c r="E121" s="204" t="s">
        <v>57</v>
      </c>
      <c r="F121" s="204" t="s">
        <v>58</v>
      </c>
      <c r="G121" s="204" t="s">
        <v>170</v>
      </c>
      <c r="H121" s="204" t="s">
        <v>171</v>
      </c>
      <c r="I121" s="204" t="s">
        <v>172</v>
      </c>
      <c r="J121" s="204" t="s">
        <v>151</v>
      </c>
      <c r="K121" s="205" t="s">
        <v>173</v>
      </c>
      <c r="L121" s="206"/>
      <c r="M121" s="101" t="s">
        <v>1</v>
      </c>
      <c r="N121" s="102" t="s">
        <v>40</v>
      </c>
      <c r="O121" s="102" t="s">
        <v>174</v>
      </c>
      <c r="P121" s="102" t="s">
        <v>175</v>
      </c>
      <c r="Q121" s="102" t="s">
        <v>176</v>
      </c>
      <c r="R121" s="102" t="s">
        <v>177</v>
      </c>
      <c r="S121" s="102" t="s">
        <v>178</v>
      </c>
      <c r="T121" s="103" t="s">
        <v>179</v>
      </c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</row>
    <row r="122" s="2" customFormat="1" ht="22.8" customHeight="1">
      <c r="A122" s="39"/>
      <c r="B122" s="40"/>
      <c r="C122" s="108" t="s">
        <v>180</v>
      </c>
      <c r="D122" s="41"/>
      <c r="E122" s="41"/>
      <c r="F122" s="41"/>
      <c r="G122" s="41"/>
      <c r="H122" s="41"/>
      <c r="I122" s="41"/>
      <c r="J122" s="207">
        <f>BK122</f>
        <v>0</v>
      </c>
      <c r="K122" s="41"/>
      <c r="L122" s="45"/>
      <c r="M122" s="104"/>
      <c r="N122" s="208"/>
      <c r="O122" s="105"/>
      <c r="P122" s="209">
        <f>P123</f>
        <v>0</v>
      </c>
      <c r="Q122" s="105"/>
      <c r="R122" s="209">
        <f>R123</f>
        <v>0</v>
      </c>
      <c r="S122" s="105"/>
      <c r="T122" s="210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153</v>
      </c>
      <c r="BK122" s="211">
        <f>BK123</f>
        <v>0</v>
      </c>
    </row>
    <row r="123" s="12" customFormat="1" ht="25.92" customHeight="1">
      <c r="A123" s="12"/>
      <c r="B123" s="212"/>
      <c r="C123" s="213"/>
      <c r="D123" s="214" t="s">
        <v>75</v>
      </c>
      <c r="E123" s="215" t="s">
        <v>141</v>
      </c>
      <c r="F123" s="215" t="s">
        <v>142</v>
      </c>
      <c r="G123" s="213"/>
      <c r="H123" s="213"/>
      <c r="I123" s="216"/>
      <c r="J123" s="217">
        <f>BK123</f>
        <v>0</v>
      </c>
      <c r="K123" s="213"/>
      <c r="L123" s="218"/>
      <c r="M123" s="219"/>
      <c r="N123" s="220"/>
      <c r="O123" s="220"/>
      <c r="P123" s="221">
        <f>P124</f>
        <v>0</v>
      </c>
      <c r="Q123" s="220"/>
      <c r="R123" s="221">
        <f>R124</f>
        <v>0</v>
      </c>
      <c r="S123" s="220"/>
      <c r="T123" s="222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3" t="s">
        <v>203</v>
      </c>
      <c r="AT123" s="224" t="s">
        <v>75</v>
      </c>
      <c r="AU123" s="224" t="s">
        <v>76</v>
      </c>
      <c r="AY123" s="223" t="s">
        <v>183</v>
      </c>
      <c r="BK123" s="225">
        <f>BK124</f>
        <v>0</v>
      </c>
    </row>
    <row r="124" s="12" customFormat="1" ht="22.8" customHeight="1">
      <c r="A124" s="12"/>
      <c r="B124" s="212"/>
      <c r="C124" s="213"/>
      <c r="D124" s="214" t="s">
        <v>75</v>
      </c>
      <c r="E124" s="226" t="s">
        <v>514</v>
      </c>
      <c r="F124" s="226" t="s">
        <v>515</v>
      </c>
      <c r="G124" s="213"/>
      <c r="H124" s="213"/>
      <c r="I124" s="216"/>
      <c r="J124" s="227">
        <f>BK124</f>
        <v>0</v>
      </c>
      <c r="K124" s="213"/>
      <c r="L124" s="218"/>
      <c r="M124" s="219"/>
      <c r="N124" s="220"/>
      <c r="O124" s="220"/>
      <c r="P124" s="221">
        <f>SUM(P125:P131)</f>
        <v>0</v>
      </c>
      <c r="Q124" s="220"/>
      <c r="R124" s="221">
        <f>SUM(R125:R131)</f>
        <v>0</v>
      </c>
      <c r="S124" s="220"/>
      <c r="T124" s="222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3" t="s">
        <v>203</v>
      </c>
      <c r="AT124" s="224" t="s">
        <v>75</v>
      </c>
      <c r="AU124" s="224" t="s">
        <v>83</v>
      </c>
      <c r="AY124" s="223" t="s">
        <v>183</v>
      </c>
      <c r="BK124" s="225">
        <f>SUM(BK125:BK131)</f>
        <v>0</v>
      </c>
    </row>
    <row r="125" s="2" customFormat="1" ht="16.5" customHeight="1">
      <c r="A125" s="39"/>
      <c r="B125" s="40"/>
      <c r="C125" s="228" t="s">
        <v>83</v>
      </c>
      <c r="D125" s="228" t="s">
        <v>186</v>
      </c>
      <c r="E125" s="229" t="s">
        <v>2932</v>
      </c>
      <c r="F125" s="230" t="s">
        <v>2933</v>
      </c>
      <c r="G125" s="231" t="s">
        <v>1618</v>
      </c>
      <c r="H125" s="232">
        <v>1</v>
      </c>
      <c r="I125" s="233"/>
      <c r="J125" s="234">
        <f>ROUND(I125*H125,2)</f>
        <v>0</v>
      </c>
      <c r="K125" s="230" t="s">
        <v>2604</v>
      </c>
      <c r="L125" s="45"/>
      <c r="M125" s="235" t="s">
        <v>1</v>
      </c>
      <c r="N125" s="236" t="s">
        <v>41</v>
      </c>
      <c r="O125" s="92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9" t="s">
        <v>1318</v>
      </c>
      <c r="AT125" s="239" t="s">
        <v>186</v>
      </c>
      <c r="AU125" s="239" t="s">
        <v>85</v>
      </c>
      <c r="AY125" s="18" t="s">
        <v>183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8" t="s">
        <v>83</v>
      </c>
      <c r="BK125" s="240">
        <f>ROUND(I125*H125,2)</f>
        <v>0</v>
      </c>
      <c r="BL125" s="18" t="s">
        <v>1318</v>
      </c>
      <c r="BM125" s="239" t="s">
        <v>2934</v>
      </c>
    </row>
    <row r="126" s="2" customFormat="1" ht="16.5" customHeight="1">
      <c r="A126" s="39"/>
      <c r="B126" s="40"/>
      <c r="C126" s="228" t="s">
        <v>85</v>
      </c>
      <c r="D126" s="228" t="s">
        <v>186</v>
      </c>
      <c r="E126" s="229" t="s">
        <v>2935</v>
      </c>
      <c r="F126" s="230" t="s">
        <v>2936</v>
      </c>
      <c r="G126" s="231" t="s">
        <v>1618</v>
      </c>
      <c r="H126" s="232">
        <v>1</v>
      </c>
      <c r="I126" s="233"/>
      <c r="J126" s="234">
        <f>ROUND(I126*H126,2)</f>
        <v>0</v>
      </c>
      <c r="K126" s="230" t="s">
        <v>2604</v>
      </c>
      <c r="L126" s="45"/>
      <c r="M126" s="235" t="s">
        <v>1</v>
      </c>
      <c r="N126" s="236" t="s">
        <v>41</v>
      </c>
      <c r="O126" s="92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9" t="s">
        <v>1318</v>
      </c>
      <c r="AT126" s="239" t="s">
        <v>186</v>
      </c>
      <c r="AU126" s="239" t="s">
        <v>85</v>
      </c>
      <c r="AY126" s="18" t="s">
        <v>183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8" t="s">
        <v>83</v>
      </c>
      <c r="BK126" s="240">
        <f>ROUND(I126*H126,2)</f>
        <v>0</v>
      </c>
      <c r="BL126" s="18" t="s">
        <v>1318</v>
      </c>
      <c r="BM126" s="239" t="s">
        <v>2937</v>
      </c>
    </row>
    <row r="127" s="2" customFormat="1" ht="16.5" customHeight="1">
      <c r="A127" s="39"/>
      <c r="B127" s="40"/>
      <c r="C127" s="228" t="s">
        <v>100</v>
      </c>
      <c r="D127" s="228" t="s">
        <v>186</v>
      </c>
      <c r="E127" s="229" t="s">
        <v>2938</v>
      </c>
      <c r="F127" s="230" t="s">
        <v>2939</v>
      </c>
      <c r="G127" s="231" t="s">
        <v>1618</v>
      </c>
      <c r="H127" s="232">
        <v>1</v>
      </c>
      <c r="I127" s="233"/>
      <c r="J127" s="234">
        <f>ROUND(I127*H127,2)</f>
        <v>0</v>
      </c>
      <c r="K127" s="230" t="s">
        <v>2604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1318</v>
      </c>
      <c r="AT127" s="239" t="s">
        <v>186</v>
      </c>
      <c r="AU127" s="239" t="s">
        <v>85</v>
      </c>
      <c r="AY127" s="18" t="s">
        <v>183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1318</v>
      </c>
      <c r="BM127" s="239" t="s">
        <v>2940</v>
      </c>
    </row>
    <row r="128" s="2" customFormat="1" ht="16.5" customHeight="1">
      <c r="A128" s="39"/>
      <c r="B128" s="40"/>
      <c r="C128" s="228" t="s">
        <v>196</v>
      </c>
      <c r="D128" s="228" t="s">
        <v>186</v>
      </c>
      <c r="E128" s="229" t="s">
        <v>2941</v>
      </c>
      <c r="F128" s="230" t="s">
        <v>2942</v>
      </c>
      <c r="G128" s="231" t="s">
        <v>1618</v>
      </c>
      <c r="H128" s="232">
        <v>1</v>
      </c>
      <c r="I128" s="233"/>
      <c r="J128" s="234">
        <f>ROUND(I128*H128,2)</f>
        <v>0</v>
      </c>
      <c r="K128" s="230" t="s">
        <v>2604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1318</v>
      </c>
      <c r="AT128" s="239" t="s">
        <v>186</v>
      </c>
      <c r="AU128" s="239" t="s">
        <v>85</v>
      </c>
      <c r="AY128" s="18" t="s">
        <v>183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1318</v>
      </c>
      <c r="BM128" s="239" t="s">
        <v>2943</v>
      </c>
    </row>
    <row r="129" s="2" customFormat="1" ht="16.5" customHeight="1">
      <c r="A129" s="39"/>
      <c r="B129" s="40"/>
      <c r="C129" s="228" t="s">
        <v>203</v>
      </c>
      <c r="D129" s="228" t="s">
        <v>186</v>
      </c>
      <c r="E129" s="229" t="s">
        <v>517</v>
      </c>
      <c r="F129" s="230" t="s">
        <v>518</v>
      </c>
      <c r="G129" s="231" t="s">
        <v>1618</v>
      </c>
      <c r="H129" s="232">
        <v>1</v>
      </c>
      <c r="I129" s="233"/>
      <c r="J129" s="234">
        <f>ROUND(I129*H129,2)</f>
        <v>0</v>
      </c>
      <c r="K129" s="230" t="s">
        <v>2604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1318</v>
      </c>
      <c r="AT129" s="239" t="s">
        <v>186</v>
      </c>
      <c r="AU129" s="239" t="s">
        <v>85</v>
      </c>
      <c r="AY129" s="18" t="s">
        <v>183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1318</v>
      </c>
      <c r="BM129" s="239" t="s">
        <v>2944</v>
      </c>
    </row>
    <row r="130" s="2" customFormat="1" ht="16.5" customHeight="1">
      <c r="A130" s="39"/>
      <c r="B130" s="40"/>
      <c r="C130" s="228" t="s">
        <v>199</v>
      </c>
      <c r="D130" s="228" t="s">
        <v>186</v>
      </c>
      <c r="E130" s="229" t="s">
        <v>2945</v>
      </c>
      <c r="F130" s="230" t="s">
        <v>2946</v>
      </c>
      <c r="G130" s="231" t="s">
        <v>1618</v>
      </c>
      <c r="H130" s="232">
        <v>1</v>
      </c>
      <c r="I130" s="233"/>
      <c r="J130" s="234">
        <f>ROUND(I130*H130,2)</f>
        <v>0</v>
      </c>
      <c r="K130" s="230" t="s">
        <v>2604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1318</v>
      </c>
      <c r="AT130" s="239" t="s">
        <v>186</v>
      </c>
      <c r="AU130" s="239" t="s">
        <v>85</v>
      </c>
      <c r="AY130" s="18" t="s">
        <v>183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1318</v>
      </c>
      <c r="BM130" s="239" t="s">
        <v>2947</v>
      </c>
    </row>
    <row r="131" s="2" customFormat="1" ht="16.5" customHeight="1">
      <c r="A131" s="39"/>
      <c r="B131" s="40"/>
      <c r="C131" s="228" t="s">
        <v>209</v>
      </c>
      <c r="D131" s="228" t="s">
        <v>186</v>
      </c>
      <c r="E131" s="229" t="s">
        <v>2948</v>
      </c>
      <c r="F131" s="230" t="s">
        <v>2949</v>
      </c>
      <c r="G131" s="231" t="s">
        <v>1618</v>
      </c>
      <c r="H131" s="232">
        <v>1</v>
      </c>
      <c r="I131" s="233"/>
      <c r="J131" s="234">
        <f>ROUND(I131*H131,2)</f>
        <v>0</v>
      </c>
      <c r="K131" s="230" t="s">
        <v>2604</v>
      </c>
      <c r="L131" s="45"/>
      <c r="M131" s="252" t="s">
        <v>1</v>
      </c>
      <c r="N131" s="253" t="s">
        <v>41</v>
      </c>
      <c r="O131" s="254"/>
      <c r="P131" s="255">
        <f>O131*H131</f>
        <v>0</v>
      </c>
      <c r="Q131" s="255">
        <v>0</v>
      </c>
      <c r="R131" s="255">
        <f>Q131*H131</f>
        <v>0</v>
      </c>
      <c r="S131" s="255">
        <v>0</v>
      </c>
      <c r="T131" s="25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1318</v>
      </c>
      <c r="AT131" s="239" t="s">
        <v>186</v>
      </c>
      <c r="AU131" s="239" t="s">
        <v>85</v>
      </c>
      <c r="AY131" s="18" t="s">
        <v>183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1318</v>
      </c>
      <c r="BM131" s="239" t="s">
        <v>2950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pIhgr3GQjLifNlvA4Gm0yUb/mLmYYHLeG0RMdGDm9SKViyZW+LqueiCZO/lSYejiJn4yPs8XZWf947r+9sEBwg==" hashValue="ViLzaLjvFHlCNYqpcs3Z5V73eyCYd3TQ5HxESd3q6ts2Pced+covMWycKBwro3nmyOaEjRjgxWSvMyXRkWANrg==" algorithmName="SHA-512" password="CC35"/>
  <autoFilter ref="C121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2273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164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2764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2765</v>
      </c>
      <c r="F23" s="39"/>
      <c r="G23" s="39"/>
      <c r="H23" s="39"/>
      <c r="I23" s="152" t="s">
        <v>28</v>
      </c>
      <c r="J23" s="142" t="s">
        <v>2766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">
        <v>2767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2768</v>
      </c>
      <c r="F26" s="39"/>
      <c r="G26" s="39"/>
      <c r="H26" s="39"/>
      <c r="I26" s="152" t="s">
        <v>28</v>
      </c>
      <c r="J26" s="142" t="s">
        <v>2769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ROUND((SUM(BE124:BE131)),  2)</f>
        <v>0</v>
      </c>
      <c r="G35" s="39"/>
      <c r="H35" s="39"/>
      <c r="I35" s="166">
        <v>0.20999999999999999</v>
      </c>
      <c r="J35" s="165">
        <f>ROUND(((SUM(BE124:BE131))*I35),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ROUND((SUM(BF124:BF131)),  2)</f>
        <v>0</v>
      </c>
      <c r="G36" s="39"/>
      <c r="H36" s="39"/>
      <c r="I36" s="166">
        <v>0.12</v>
      </c>
      <c r="J36" s="165">
        <f>ROUND(((SUM(BF124:BF131))*I36),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ROUND((SUM(BG124:BG131)),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ROUND((SUM(BH124:BH131)),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ROUND((SUM(BI124:BI131)),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2273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VRN - Vedlejší rozpočtové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0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RH-ARCHITEKTI s.r.o.,Vltavská 207/20,15000,Praha 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TMI Building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164</v>
      </c>
      <c r="E99" s="193"/>
      <c r="F99" s="193"/>
      <c r="G99" s="193"/>
      <c r="H99" s="193"/>
      <c r="I99" s="193"/>
      <c r="J99" s="194">
        <f>J125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2951</v>
      </c>
      <c r="E100" s="198"/>
      <c r="F100" s="198"/>
      <c r="G100" s="198"/>
      <c r="H100" s="198"/>
      <c r="I100" s="198"/>
      <c r="J100" s="199">
        <f>J126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2952</v>
      </c>
      <c r="E101" s="198"/>
      <c r="F101" s="198"/>
      <c r="G101" s="198"/>
      <c r="H101" s="198"/>
      <c r="I101" s="198"/>
      <c r="J101" s="199">
        <f>J128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2953</v>
      </c>
      <c r="E102" s="198"/>
      <c r="F102" s="198"/>
      <c r="G102" s="198"/>
      <c r="H102" s="198"/>
      <c r="I102" s="198"/>
      <c r="J102" s="199">
        <f>J130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168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ČZU akce - sloučení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145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5" t="s">
        <v>2273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VRN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areál ČZU v Praze</v>
      </c>
      <c r="G118" s="41"/>
      <c r="H118" s="41"/>
      <c r="I118" s="33" t="s">
        <v>22</v>
      </c>
      <c r="J118" s="80" t="str">
        <f>IF(J14="","",J14)</f>
        <v>15. 7. 2024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E17</f>
        <v>ČZU v Praze, Kamýcká 129, 165 00 Praha 6 - Suchdol</v>
      </c>
      <c r="G120" s="41"/>
      <c r="H120" s="41"/>
      <c r="I120" s="33" t="s">
        <v>31</v>
      </c>
      <c r="J120" s="37" t="str">
        <f>E23</f>
        <v>RH-ARCHITEKTI s.r.o.,Vltavská 207/20,15000,Praha 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29</v>
      </c>
      <c r="D121" s="41"/>
      <c r="E121" s="41"/>
      <c r="F121" s="28" t="str">
        <f>IF(E20="","",E20)</f>
        <v>Vyplň údaj</v>
      </c>
      <c r="G121" s="41"/>
      <c r="H121" s="41"/>
      <c r="I121" s="33" t="s">
        <v>34</v>
      </c>
      <c r="J121" s="37" t="str">
        <f>E26</f>
        <v>TMI Building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1"/>
      <c r="B123" s="202"/>
      <c r="C123" s="203" t="s">
        <v>169</v>
      </c>
      <c r="D123" s="204" t="s">
        <v>61</v>
      </c>
      <c r="E123" s="204" t="s">
        <v>57</v>
      </c>
      <c r="F123" s="204" t="s">
        <v>58</v>
      </c>
      <c r="G123" s="204" t="s">
        <v>170</v>
      </c>
      <c r="H123" s="204" t="s">
        <v>171</v>
      </c>
      <c r="I123" s="204" t="s">
        <v>172</v>
      </c>
      <c r="J123" s="204" t="s">
        <v>151</v>
      </c>
      <c r="K123" s="205" t="s">
        <v>173</v>
      </c>
      <c r="L123" s="206"/>
      <c r="M123" s="101" t="s">
        <v>1</v>
      </c>
      <c r="N123" s="102" t="s">
        <v>40</v>
      </c>
      <c r="O123" s="102" t="s">
        <v>174</v>
      </c>
      <c r="P123" s="102" t="s">
        <v>175</v>
      </c>
      <c r="Q123" s="102" t="s">
        <v>176</v>
      </c>
      <c r="R123" s="102" t="s">
        <v>177</v>
      </c>
      <c r="S123" s="102" t="s">
        <v>178</v>
      </c>
      <c r="T123" s="103" t="s">
        <v>179</v>
      </c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</row>
    <row r="124" s="2" customFormat="1" ht="22.8" customHeight="1">
      <c r="A124" s="39"/>
      <c r="B124" s="40"/>
      <c r="C124" s="108" t="s">
        <v>180</v>
      </c>
      <c r="D124" s="41"/>
      <c r="E124" s="41"/>
      <c r="F124" s="41"/>
      <c r="G124" s="41"/>
      <c r="H124" s="41"/>
      <c r="I124" s="41"/>
      <c r="J124" s="207">
        <f>BK124</f>
        <v>0</v>
      </c>
      <c r="K124" s="41"/>
      <c r="L124" s="45"/>
      <c r="M124" s="104"/>
      <c r="N124" s="208"/>
      <c r="O124" s="105"/>
      <c r="P124" s="209">
        <f>P125</f>
        <v>0</v>
      </c>
      <c r="Q124" s="105"/>
      <c r="R124" s="209">
        <f>R125</f>
        <v>0</v>
      </c>
      <c r="S124" s="105"/>
      <c r="T124" s="210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153</v>
      </c>
      <c r="BK124" s="211">
        <f>BK125</f>
        <v>0</v>
      </c>
    </row>
    <row r="125" s="12" customFormat="1" ht="25.92" customHeight="1">
      <c r="A125" s="12"/>
      <c r="B125" s="212"/>
      <c r="C125" s="213"/>
      <c r="D125" s="214" t="s">
        <v>75</v>
      </c>
      <c r="E125" s="215" t="s">
        <v>141</v>
      </c>
      <c r="F125" s="215" t="s">
        <v>142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P126+P128+P130</f>
        <v>0</v>
      </c>
      <c r="Q125" s="220"/>
      <c r="R125" s="221">
        <f>R126+R128+R130</f>
        <v>0</v>
      </c>
      <c r="S125" s="220"/>
      <c r="T125" s="222">
        <f>T126+T128+T130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203</v>
      </c>
      <c r="AT125" s="224" t="s">
        <v>75</v>
      </c>
      <c r="AU125" s="224" t="s">
        <v>76</v>
      </c>
      <c r="AY125" s="223" t="s">
        <v>183</v>
      </c>
      <c r="BK125" s="225">
        <f>BK126+BK128+BK130</f>
        <v>0</v>
      </c>
    </row>
    <row r="126" s="12" customFormat="1" ht="22.8" customHeight="1">
      <c r="A126" s="12"/>
      <c r="B126" s="212"/>
      <c r="C126" s="213"/>
      <c r="D126" s="214" t="s">
        <v>75</v>
      </c>
      <c r="E126" s="226" t="s">
        <v>2954</v>
      </c>
      <c r="F126" s="226" t="s">
        <v>1321</v>
      </c>
      <c r="G126" s="213"/>
      <c r="H126" s="213"/>
      <c r="I126" s="216"/>
      <c r="J126" s="227">
        <f>BK126</f>
        <v>0</v>
      </c>
      <c r="K126" s="213"/>
      <c r="L126" s="218"/>
      <c r="M126" s="219"/>
      <c r="N126" s="220"/>
      <c r="O126" s="220"/>
      <c r="P126" s="221">
        <f>P127</f>
        <v>0</v>
      </c>
      <c r="Q126" s="220"/>
      <c r="R126" s="221">
        <f>R127</f>
        <v>0</v>
      </c>
      <c r="S126" s="220"/>
      <c r="T126" s="222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203</v>
      </c>
      <c r="AT126" s="224" t="s">
        <v>75</v>
      </c>
      <c r="AU126" s="224" t="s">
        <v>83</v>
      </c>
      <c r="AY126" s="223" t="s">
        <v>183</v>
      </c>
      <c r="BK126" s="225">
        <f>BK127</f>
        <v>0</v>
      </c>
    </row>
    <row r="127" s="2" customFormat="1" ht="16.5" customHeight="1">
      <c r="A127" s="39"/>
      <c r="B127" s="40"/>
      <c r="C127" s="228" t="s">
        <v>83</v>
      </c>
      <c r="D127" s="228" t="s">
        <v>186</v>
      </c>
      <c r="E127" s="229" t="s">
        <v>1320</v>
      </c>
      <c r="F127" s="230" t="s">
        <v>1321</v>
      </c>
      <c r="G127" s="231" t="s">
        <v>1618</v>
      </c>
      <c r="H127" s="232">
        <v>1</v>
      </c>
      <c r="I127" s="233"/>
      <c r="J127" s="234">
        <f>ROUND(I127*H127,2)</f>
        <v>0</v>
      </c>
      <c r="K127" s="230" t="s">
        <v>2604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1318</v>
      </c>
      <c r="AT127" s="239" t="s">
        <v>186</v>
      </c>
      <c r="AU127" s="239" t="s">
        <v>85</v>
      </c>
      <c r="AY127" s="18" t="s">
        <v>183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1318</v>
      </c>
      <c r="BM127" s="239" t="s">
        <v>2955</v>
      </c>
    </row>
    <row r="128" s="12" customFormat="1" ht="22.8" customHeight="1">
      <c r="A128" s="12"/>
      <c r="B128" s="212"/>
      <c r="C128" s="213"/>
      <c r="D128" s="214" t="s">
        <v>75</v>
      </c>
      <c r="E128" s="226" t="s">
        <v>2956</v>
      </c>
      <c r="F128" s="226" t="s">
        <v>2957</v>
      </c>
      <c r="G128" s="213"/>
      <c r="H128" s="213"/>
      <c r="I128" s="216"/>
      <c r="J128" s="227">
        <f>BK128</f>
        <v>0</v>
      </c>
      <c r="K128" s="213"/>
      <c r="L128" s="218"/>
      <c r="M128" s="219"/>
      <c r="N128" s="220"/>
      <c r="O128" s="220"/>
      <c r="P128" s="221">
        <f>P129</f>
        <v>0</v>
      </c>
      <c r="Q128" s="220"/>
      <c r="R128" s="221">
        <f>R129</f>
        <v>0</v>
      </c>
      <c r="S128" s="220"/>
      <c r="T128" s="22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203</v>
      </c>
      <c r="AT128" s="224" t="s">
        <v>75</v>
      </c>
      <c r="AU128" s="224" t="s">
        <v>83</v>
      </c>
      <c r="AY128" s="223" t="s">
        <v>183</v>
      </c>
      <c r="BK128" s="225">
        <f>BK129</f>
        <v>0</v>
      </c>
    </row>
    <row r="129" s="2" customFormat="1" ht="16.5" customHeight="1">
      <c r="A129" s="39"/>
      <c r="B129" s="40"/>
      <c r="C129" s="228" t="s">
        <v>85</v>
      </c>
      <c r="D129" s="228" t="s">
        <v>186</v>
      </c>
      <c r="E129" s="229" t="s">
        <v>2958</v>
      </c>
      <c r="F129" s="230" t="s">
        <v>2957</v>
      </c>
      <c r="G129" s="231" t="s">
        <v>1618</v>
      </c>
      <c r="H129" s="232">
        <v>1</v>
      </c>
      <c r="I129" s="233"/>
      <c r="J129" s="234">
        <f>ROUND(I129*H129,2)</f>
        <v>0</v>
      </c>
      <c r="K129" s="230" t="s">
        <v>2604</v>
      </c>
      <c r="L129" s="45"/>
      <c r="M129" s="235" t="s">
        <v>1</v>
      </c>
      <c r="N129" s="236" t="s">
        <v>41</v>
      </c>
      <c r="O129" s="92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9" t="s">
        <v>1318</v>
      </c>
      <c r="AT129" s="239" t="s">
        <v>186</v>
      </c>
      <c r="AU129" s="239" t="s">
        <v>85</v>
      </c>
      <c r="AY129" s="18" t="s">
        <v>183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8" t="s">
        <v>83</v>
      </c>
      <c r="BK129" s="240">
        <f>ROUND(I129*H129,2)</f>
        <v>0</v>
      </c>
      <c r="BL129" s="18" t="s">
        <v>1318</v>
      </c>
      <c r="BM129" s="239" t="s">
        <v>2959</v>
      </c>
    </row>
    <row r="130" s="12" customFormat="1" ht="22.8" customHeight="1">
      <c r="A130" s="12"/>
      <c r="B130" s="212"/>
      <c r="C130" s="213"/>
      <c r="D130" s="214" t="s">
        <v>75</v>
      </c>
      <c r="E130" s="226" t="s">
        <v>2960</v>
      </c>
      <c r="F130" s="226" t="s">
        <v>2961</v>
      </c>
      <c r="G130" s="213"/>
      <c r="H130" s="213"/>
      <c r="I130" s="216"/>
      <c r="J130" s="227">
        <f>BK130</f>
        <v>0</v>
      </c>
      <c r="K130" s="213"/>
      <c r="L130" s="218"/>
      <c r="M130" s="219"/>
      <c r="N130" s="220"/>
      <c r="O130" s="220"/>
      <c r="P130" s="221">
        <f>P131</f>
        <v>0</v>
      </c>
      <c r="Q130" s="220"/>
      <c r="R130" s="221">
        <f>R131</f>
        <v>0</v>
      </c>
      <c r="S130" s="220"/>
      <c r="T130" s="22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203</v>
      </c>
      <c r="AT130" s="224" t="s">
        <v>75</v>
      </c>
      <c r="AU130" s="224" t="s">
        <v>83</v>
      </c>
      <c r="AY130" s="223" t="s">
        <v>183</v>
      </c>
      <c r="BK130" s="225">
        <f>BK131</f>
        <v>0</v>
      </c>
    </row>
    <row r="131" s="2" customFormat="1" ht="16.5" customHeight="1">
      <c r="A131" s="39"/>
      <c r="B131" s="40"/>
      <c r="C131" s="228" t="s">
        <v>100</v>
      </c>
      <c r="D131" s="228" t="s">
        <v>186</v>
      </c>
      <c r="E131" s="229" t="s">
        <v>2962</v>
      </c>
      <c r="F131" s="230" t="s">
        <v>2961</v>
      </c>
      <c r="G131" s="231" t="s">
        <v>1618</v>
      </c>
      <c r="H131" s="232">
        <v>1</v>
      </c>
      <c r="I131" s="233"/>
      <c r="J131" s="234">
        <f>ROUND(I131*H131,2)</f>
        <v>0</v>
      </c>
      <c r="K131" s="230" t="s">
        <v>2604</v>
      </c>
      <c r="L131" s="45"/>
      <c r="M131" s="252" t="s">
        <v>1</v>
      </c>
      <c r="N131" s="253" t="s">
        <v>41</v>
      </c>
      <c r="O131" s="254"/>
      <c r="P131" s="255">
        <f>O131*H131</f>
        <v>0</v>
      </c>
      <c r="Q131" s="255">
        <v>0</v>
      </c>
      <c r="R131" s="255">
        <f>Q131*H131</f>
        <v>0</v>
      </c>
      <c r="S131" s="255">
        <v>0</v>
      </c>
      <c r="T131" s="25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9" t="s">
        <v>1318</v>
      </c>
      <c r="AT131" s="239" t="s">
        <v>186</v>
      </c>
      <c r="AU131" s="239" t="s">
        <v>85</v>
      </c>
      <c r="AY131" s="18" t="s">
        <v>183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8" t="s">
        <v>83</v>
      </c>
      <c r="BK131" s="240">
        <f>ROUND(I131*H131,2)</f>
        <v>0</v>
      </c>
      <c r="BL131" s="18" t="s">
        <v>1318</v>
      </c>
      <c r="BM131" s="239" t="s">
        <v>2963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fJy5Nen02A+L03q508Sz4vfJ7QRur+1mEWtMpjAthZD9rW7vEJ3aTfpsoVrLSTUksAjw0hiOHLzF8YNRp76Kxg==" hashValue="GMe6z6WJmjpSECTJKaDEEU1rKeBw3iCXGcD74DHPMMI/jHKXVWSAOb36STIxAnZuodLBQvFd9asZVCExYUJBpg==" algorithmName="SHA-512" password="CC35"/>
  <autoFilter ref="C123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8"/>
      <c r="C3" s="149"/>
      <c r="D3" s="149"/>
      <c r="E3" s="149"/>
      <c r="F3" s="149"/>
      <c r="G3" s="149"/>
      <c r="H3" s="21"/>
    </row>
    <row r="4" s="1" customFormat="1" ht="24.96" customHeight="1">
      <c r="B4" s="21"/>
      <c r="C4" s="150" t="s">
        <v>2964</v>
      </c>
      <c r="H4" s="21"/>
    </row>
    <row r="5" s="1" customFormat="1" ht="12" customHeight="1">
      <c r="B5" s="21"/>
      <c r="C5" s="307" t="s">
        <v>13</v>
      </c>
      <c r="D5" s="158" t="s">
        <v>14</v>
      </c>
      <c r="E5" s="1"/>
      <c r="F5" s="1"/>
      <c r="H5" s="21"/>
    </row>
    <row r="6" s="1" customFormat="1" ht="36.96" customHeight="1">
      <c r="B6" s="21"/>
      <c r="C6" s="308" t="s">
        <v>16</v>
      </c>
      <c r="D6" s="309" t="s">
        <v>17</v>
      </c>
      <c r="E6" s="1"/>
      <c r="F6" s="1"/>
      <c r="H6" s="21"/>
    </row>
    <row r="7" s="1" customFormat="1" ht="16.5" customHeight="1">
      <c r="B7" s="21"/>
      <c r="C7" s="152" t="s">
        <v>22</v>
      </c>
      <c r="D7" s="155" t="str">
        <f>'Rekapitulace stavby'!AN8</f>
        <v>15. 7. 2024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1"/>
      <c r="B9" s="310"/>
      <c r="C9" s="311" t="s">
        <v>57</v>
      </c>
      <c r="D9" s="312" t="s">
        <v>58</v>
      </c>
      <c r="E9" s="312" t="s">
        <v>170</v>
      </c>
      <c r="F9" s="313" t="s">
        <v>2965</v>
      </c>
      <c r="G9" s="201"/>
      <c r="H9" s="310"/>
    </row>
    <row r="10" s="2" customFormat="1" ht="26.4" customHeight="1">
      <c r="A10" s="39"/>
      <c r="B10" s="45"/>
      <c r="C10" s="314" t="s">
        <v>2966</v>
      </c>
      <c r="D10" s="314" t="s">
        <v>130</v>
      </c>
      <c r="E10" s="39"/>
      <c r="F10" s="39"/>
      <c r="G10" s="39"/>
      <c r="H10" s="45"/>
    </row>
    <row r="11" s="2" customFormat="1" ht="16.8" customHeight="1">
      <c r="A11" s="39"/>
      <c r="B11" s="45"/>
      <c r="C11" s="315" t="s">
        <v>2252</v>
      </c>
      <c r="D11" s="316" t="s">
        <v>2253</v>
      </c>
      <c r="E11" s="317" t="s">
        <v>958</v>
      </c>
      <c r="F11" s="318">
        <v>730.13099999999997</v>
      </c>
      <c r="G11" s="39"/>
      <c r="H11" s="45"/>
    </row>
    <row r="12" s="2" customFormat="1" ht="16.8" customHeight="1">
      <c r="A12" s="39"/>
      <c r="B12" s="45"/>
      <c r="C12" s="319" t="s">
        <v>1</v>
      </c>
      <c r="D12" s="319" t="s">
        <v>2354</v>
      </c>
      <c r="E12" s="18" t="s">
        <v>1</v>
      </c>
      <c r="F12" s="320">
        <v>212.606</v>
      </c>
      <c r="G12" s="39"/>
      <c r="H12" s="45"/>
    </row>
    <row r="13" s="2" customFormat="1" ht="16.8" customHeight="1">
      <c r="A13" s="39"/>
      <c r="B13" s="45"/>
      <c r="C13" s="319" t="s">
        <v>1</v>
      </c>
      <c r="D13" s="319" t="s">
        <v>2355</v>
      </c>
      <c r="E13" s="18" t="s">
        <v>1</v>
      </c>
      <c r="F13" s="320">
        <v>314.39999999999998</v>
      </c>
      <c r="G13" s="39"/>
      <c r="H13" s="45"/>
    </row>
    <row r="14" s="2" customFormat="1" ht="16.8" customHeight="1">
      <c r="A14" s="39"/>
      <c r="B14" s="45"/>
      <c r="C14" s="319" t="s">
        <v>1</v>
      </c>
      <c r="D14" s="319" t="s">
        <v>2356</v>
      </c>
      <c r="E14" s="18" t="s">
        <v>1</v>
      </c>
      <c r="F14" s="320">
        <v>203.125</v>
      </c>
      <c r="G14" s="39"/>
      <c r="H14" s="45"/>
    </row>
    <row r="15" s="2" customFormat="1" ht="16.8" customHeight="1">
      <c r="A15" s="39"/>
      <c r="B15" s="45"/>
      <c r="C15" s="319" t="s">
        <v>2252</v>
      </c>
      <c r="D15" s="319" t="s">
        <v>920</v>
      </c>
      <c r="E15" s="18" t="s">
        <v>1</v>
      </c>
      <c r="F15" s="320">
        <v>730.13099999999997</v>
      </c>
      <c r="G15" s="39"/>
      <c r="H15" s="45"/>
    </row>
    <row r="16" s="2" customFormat="1" ht="16.8" customHeight="1">
      <c r="A16" s="39"/>
      <c r="B16" s="45"/>
      <c r="C16" s="321" t="s">
        <v>2967</v>
      </c>
      <c r="D16" s="39"/>
      <c r="E16" s="39"/>
      <c r="F16" s="39"/>
      <c r="G16" s="39"/>
      <c r="H16" s="45"/>
    </row>
    <row r="17" s="2" customFormat="1" ht="16.8" customHeight="1">
      <c r="A17" s="39"/>
      <c r="B17" s="45"/>
      <c r="C17" s="319" t="s">
        <v>2351</v>
      </c>
      <c r="D17" s="319" t="s">
        <v>2352</v>
      </c>
      <c r="E17" s="18" t="s">
        <v>958</v>
      </c>
      <c r="F17" s="320">
        <v>146.02600000000001</v>
      </c>
      <c r="G17" s="39"/>
      <c r="H17" s="45"/>
    </row>
    <row r="18" s="2" customFormat="1">
      <c r="A18" s="39"/>
      <c r="B18" s="45"/>
      <c r="C18" s="319" t="s">
        <v>2372</v>
      </c>
      <c r="D18" s="319" t="s">
        <v>2373</v>
      </c>
      <c r="E18" s="18" t="s">
        <v>958</v>
      </c>
      <c r="F18" s="320">
        <v>730.13099999999997</v>
      </c>
      <c r="G18" s="39"/>
      <c r="H18" s="45"/>
    </row>
    <row r="19" s="2" customFormat="1">
      <c r="A19" s="39"/>
      <c r="B19" s="45"/>
      <c r="C19" s="319" t="s">
        <v>2380</v>
      </c>
      <c r="D19" s="319" t="s">
        <v>2381</v>
      </c>
      <c r="E19" s="18" t="s">
        <v>350</v>
      </c>
      <c r="F19" s="320">
        <v>1314.2360000000001</v>
      </c>
      <c r="G19" s="39"/>
      <c r="H19" s="45"/>
    </row>
    <row r="20" s="2" customFormat="1" ht="16.8" customHeight="1">
      <c r="A20" s="39"/>
      <c r="B20" s="45"/>
      <c r="C20" s="319" t="s">
        <v>2384</v>
      </c>
      <c r="D20" s="319" t="s">
        <v>2385</v>
      </c>
      <c r="E20" s="18" t="s">
        <v>958</v>
      </c>
      <c r="F20" s="320">
        <v>730.13099999999997</v>
      </c>
      <c r="G20" s="39"/>
      <c r="H20" s="45"/>
    </row>
    <row r="21" s="2" customFormat="1" ht="16.8" customHeight="1">
      <c r="A21" s="39"/>
      <c r="B21" s="45"/>
      <c r="C21" s="319" t="s">
        <v>2397</v>
      </c>
      <c r="D21" s="319" t="s">
        <v>2398</v>
      </c>
      <c r="E21" s="18" t="s">
        <v>958</v>
      </c>
      <c r="F21" s="320">
        <v>433.91399999999999</v>
      </c>
      <c r="G21" s="39"/>
      <c r="H21" s="45"/>
    </row>
    <row r="22" s="2" customFormat="1" ht="16.8" customHeight="1">
      <c r="A22" s="39"/>
      <c r="B22" s="45"/>
      <c r="C22" s="315" t="s">
        <v>2255</v>
      </c>
      <c r="D22" s="316" t="s">
        <v>2256</v>
      </c>
      <c r="E22" s="317" t="s">
        <v>958</v>
      </c>
      <c r="F22" s="318">
        <v>146.02600000000001</v>
      </c>
      <c r="G22" s="39"/>
      <c r="H22" s="45"/>
    </row>
    <row r="23" s="2" customFormat="1" ht="16.8" customHeight="1">
      <c r="A23" s="39"/>
      <c r="B23" s="45"/>
      <c r="C23" s="319" t="s">
        <v>2255</v>
      </c>
      <c r="D23" s="319" t="s">
        <v>2358</v>
      </c>
      <c r="E23" s="18" t="s">
        <v>1</v>
      </c>
      <c r="F23" s="320">
        <v>146.02600000000001</v>
      </c>
      <c r="G23" s="39"/>
      <c r="H23" s="45"/>
    </row>
    <row r="24" s="2" customFormat="1" ht="16.8" customHeight="1">
      <c r="A24" s="39"/>
      <c r="B24" s="45"/>
      <c r="C24" s="321" t="s">
        <v>2967</v>
      </c>
      <c r="D24" s="39"/>
      <c r="E24" s="39"/>
      <c r="F24" s="39"/>
      <c r="G24" s="39"/>
      <c r="H24" s="45"/>
    </row>
    <row r="25" s="2" customFormat="1" ht="16.8" customHeight="1">
      <c r="A25" s="39"/>
      <c r="B25" s="45"/>
      <c r="C25" s="319" t="s">
        <v>2351</v>
      </c>
      <c r="D25" s="319" t="s">
        <v>2352</v>
      </c>
      <c r="E25" s="18" t="s">
        <v>958</v>
      </c>
      <c r="F25" s="320">
        <v>146.02600000000001</v>
      </c>
      <c r="G25" s="39"/>
      <c r="H25" s="45"/>
    </row>
    <row r="26" s="2" customFormat="1">
      <c r="A26" s="39"/>
      <c r="B26" s="45"/>
      <c r="C26" s="319" t="s">
        <v>2345</v>
      </c>
      <c r="D26" s="319" t="s">
        <v>2346</v>
      </c>
      <c r="E26" s="18" t="s">
        <v>958</v>
      </c>
      <c r="F26" s="320">
        <v>146.02600000000001</v>
      </c>
      <c r="G26" s="39"/>
      <c r="H26" s="45"/>
    </row>
    <row r="27" s="2" customFormat="1" ht="16.8" customHeight="1">
      <c r="A27" s="39"/>
      <c r="B27" s="45"/>
      <c r="C27" s="315" t="s">
        <v>2258</v>
      </c>
      <c r="D27" s="316" t="s">
        <v>2259</v>
      </c>
      <c r="E27" s="317" t="s">
        <v>958</v>
      </c>
      <c r="F27" s="318">
        <v>584.10500000000002</v>
      </c>
      <c r="G27" s="39"/>
      <c r="H27" s="45"/>
    </row>
    <row r="28" s="2" customFormat="1" ht="16.8" customHeight="1">
      <c r="A28" s="39"/>
      <c r="B28" s="45"/>
      <c r="C28" s="319" t="s">
        <v>2258</v>
      </c>
      <c r="D28" s="319" t="s">
        <v>2357</v>
      </c>
      <c r="E28" s="18" t="s">
        <v>1</v>
      </c>
      <c r="F28" s="320">
        <v>584.10500000000002</v>
      </c>
      <c r="G28" s="39"/>
      <c r="H28" s="45"/>
    </row>
    <row r="29" s="2" customFormat="1" ht="16.8" customHeight="1">
      <c r="A29" s="39"/>
      <c r="B29" s="45"/>
      <c r="C29" s="321" t="s">
        <v>2967</v>
      </c>
      <c r="D29" s="39"/>
      <c r="E29" s="39"/>
      <c r="F29" s="39"/>
      <c r="G29" s="39"/>
      <c r="H29" s="45"/>
    </row>
    <row r="30" s="2" customFormat="1" ht="16.8" customHeight="1">
      <c r="A30" s="39"/>
      <c r="B30" s="45"/>
      <c r="C30" s="319" t="s">
        <v>2351</v>
      </c>
      <c r="D30" s="319" t="s">
        <v>2352</v>
      </c>
      <c r="E30" s="18" t="s">
        <v>958</v>
      </c>
      <c r="F30" s="320">
        <v>146.02600000000001</v>
      </c>
      <c r="G30" s="39"/>
      <c r="H30" s="45"/>
    </row>
    <row r="31" s="2" customFormat="1">
      <c r="A31" s="39"/>
      <c r="B31" s="45"/>
      <c r="C31" s="319" t="s">
        <v>2348</v>
      </c>
      <c r="D31" s="319" t="s">
        <v>2349</v>
      </c>
      <c r="E31" s="18" t="s">
        <v>958</v>
      </c>
      <c r="F31" s="320">
        <v>584.10500000000002</v>
      </c>
      <c r="G31" s="39"/>
      <c r="H31" s="45"/>
    </row>
    <row r="32" s="2" customFormat="1" ht="16.8" customHeight="1">
      <c r="A32" s="39"/>
      <c r="B32" s="45"/>
      <c r="C32" s="315" t="s">
        <v>2261</v>
      </c>
      <c r="D32" s="316" t="s">
        <v>2262</v>
      </c>
      <c r="E32" s="317" t="s">
        <v>958</v>
      </c>
      <c r="F32" s="318">
        <v>29.204999999999998</v>
      </c>
      <c r="G32" s="39"/>
      <c r="H32" s="45"/>
    </row>
    <row r="33" s="2" customFormat="1" ht="16.8" customHeight="1">
      <c r="A33" s="39"/>
      <c r="B33" s="45"/>
      <c r="C33" s="319" t="s">
        <v>1</v>
      </c>
      <c r="D33" s="319" t="s">
        <v>2485</v>
      </c>
      <c r="E33" s="18" t="s">
        <v>1</v>
      </c>
      <c r="F33" s="320">
        <v>8.5039999999999996</v>
      </c>
      <c r="G33" s="39"/>
      <c r="H33" s="45"/>
    </row>
    <row r="34" s="2" customFormat="1" ht="16.8" customHeight="1">
      <c r="A34" s="39"/>
      <c r="B34" s="45"/>
      <c r="C34" s="319" t="s">
        <v>1</v>
      </c>
      <c r="D34" s="319" t="s">
        <v>2486</v>
      </c>
      <c r="E34" s="18" t="s">
        <v>1</v>
      </c>
      <c r="F34" s="320">
        <v>12.576000000000001</v>
      </c>
      <c r="G34" s="39"/>
      <c r="H34" s="45"/>
    </row>
    <row r="35" s="2" customFormat="1" ht="16.8" customHeight="1">
      <c r="A35" s="39"/>
      <c r="B35" s="45"/>
      <c r="C35" s="319" t="s">
        <v>1</v>
      </c>
      <c r="D35" s="319" t="s">
        <v>2487</v>
      </c>
      <c r="E35" s="18" t="s">
        <v>1</v>
      </c>
      <c r="F35" s="320">
        <v>8.125</v>
      </c>
      <c r="G35" s="39"/>
      <c r="H35" s="45"/>
    </row>
    <row r="36" s="2" customFormat="1" ht="16.8" customHeight="1">
      <c r="A36" s="39"/>
      <c r="B36" s="45"/>
      <c r="C36" s="319" t="s">
        <v>2261</v>
      </c>
      <c r="D36" s="319" t="s">
        <v>920</v>
      </c>
      <c r="E36" s="18" t="s">
        <v>1</v>
      </c>
      <c r="F36" s="320">
        <v>29.204999999999998</v>
      </c>
      <c r="G36" s="39"/>
      <c r="H36" s="45"/>
    </row>
    <row r="37" s="2" customFormat="1" ht="16.8" customHeight="1">
      <c r="A37" s="39"/>
      <c r="B37" s="45"/>
      <c r="C37" s="321" t="s">
        <v>2967</v>
      </c>
      <c r="D37" s="39"/>
      <c r="E37" s="39"/>
      <c r="F37" s="39"/>
      <c r="G37" s="39"/>
      <c r="H37" s="45"/>
    </row>
    <row r="38" s="2" customFormat="1" ht="16.8" customHeight="1">
      <c r="A38" s="39"/>
      <c r="B38" s="45"/>
      <c r="C38" s="319" t="s">
        <v>2482</v>
      </c>
      <c r="D38" s="319" t="s">
        <v>2483</v>
      </c>
      <c r="E38" s="18" t="s">
        <v>958</v>
      </c>
      <c r="F38" s="320">
        <v>29.204999999999998</v>
      </c>
      <c r="G38" s="39"/>
      <c r="H38" s="45"/>
    </row>
    <row r="39" s="2" customFormat="1" ht="16.8" customHeight="1">
      <c r="A39" s="39"/>
      <c r="B39" s="45"/>
      <c r="C39" s="319" t="s">
        <v>2397</v>
      </c>
      <c r="D39" s="319" t="s">
        <v>2398</v>
      </c>
      <c r="E39" s="18" t="s">
        <v>958</v>
      </c>
      <c r="F39" s="320">
        <v>433.91399999999999</v>
      </c>
      <c r="G39" s="39"/>
      <c r="H39" s="45"/>
    </row>
    <row r="40" s="2" customFormat="1" ht="16.8" customHeight="1">
      <c r="A40" s="39"/>
      <c r="B40" s="45"/>
      <c r="C40" s="315" t="s">
        <v>2264</v>
      </c>
      <c r="D40" s="316" t="s">
        <v>2265</v>
      </c>
      <c r="E40" s="317" t="s">
        <v>958</v>
      </c>
      <c r="F40" s="318">
        <v>140.886</v>
      </c>
      <c r="G40" s="39"/>
      <c r="H40" s="45"/>
    </row>
    <row r="41" s="2" customFormat="1" ht="16.8" customHeight="1">
      <c r="A41" s="39"/>
      <c r="B41" s="45"/>
      <c r="C41" s="319" t="s">
        <v>1</v>
      </c>
      <c r="D41" s="319" t="s">
        <v>2424</v>
      </c>
      <c r="E41" s="18" t="s">
        <v>1</v>
      </c>
      <c r="F41" s="320">
        <v>36.963000000000001</v>
      </c>
      <c r="G41" s="39"/>
      <c r="H41" s="45"/>
    </row>
    <row r="42" s="2" customFormat="1" ht="16.8" customHeight="1">
      <c r="A42" s="39"/>
      <c r="B42" s="45"/>
      <c r="C42" s="319" t="s">
        <v>1</v>
      </c>
      <c r="D42" s="319" t="s">
        <v>2425</v>
      </c>
      <c r="E42" s="18" t="s">
        <v>1</v>
      </c>
      <c r="F42" s="320">
        <v>59.588999999999999</v>
      </c>
      <c r="G42" s="39"/>
      <c r="H42" s="45"/>
    </row>
    <row r="43" s="2" customFormat="1" ht="16.8" customHeight="1">
      <c r="A43" s="39"/>
      <c r="B43" s="45"/>
      <c r="C43" s="319" t="s">
        <v>1</v>
      </c>
      <c r="D43" s="319" t="s">
        <v>2426</v>
      </c>
      <c r="E43" s="18" t="s">
        <v>1</v>
      </c>
      <c r="F43" s="320">
        <v>44.334000000000003</v>
      </c>
      <c r="G43" s="39"/>
      <c r="H43" s="45"/>
    </row>
    <row r="44" s="2" customFormat="1" ht="16.8" customHeight="1">
      <c r="A44" s="39"/>
      <c r="B44" s="45"/>
      <c r="C44" s="319" t="s">
        <v>2264</v>
      </c>
      <c r="D44" s="319" t="s">
        <v>920</v>
      </c>
      <c r="E44" s="18" t="s">
        <v>1</v>
      </c>
      <c r="F44" s="320">
        <v>140.886</v>
      </c>
      <c r="G44" s="39"/>
      <c r="H44" s="45"/>
    </row>
    <row r="45" s="2" customFormat="1" ht="16.8" customHeight="1">
      <c r="A45" s="39"/>
      <c r="B45" s="45"/>
      <c r="C45" s="321" t="s">
        <v>2967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319" t="s">
        <v>2421</v>
      </c>
      <c r="D46" s="319" t="s">
        <v>2422</v>
      </c>
      <c r="E46" s="18" t="s">
        <v>958</v>
      </c>
      <c r="F46" s="320">
        <v>112.709</v>
      </c>
      <c r="G46" s="39"/>
      <c r="H46" s="45"/>
    </row>
    <row r="47" s="2" customFormat="1" ht="16.8" customHeight="1">
      <c r="A47" s="39"/>
      <c r="B47" s="45"/>
      <c r="C47" s="319" t="s">
        <v>2397</v>
      </c>
      <c r="D47" s="319" t="s">
        <v>2398</v>
      </c>
      <c r="E47" s="18" t="s">
        <v>958</v>
      </c>
      <c r="F47" s="320">
        <v>433.91399999999999</v>
      </c>
      <c r="G47" s="39"/>
      <c r="H47" s="45"/>
    </row>
    <row r="48" s="2" customFormat="1" ht="16.8" customHeight="1">
      <c r="A48" s="39"/>
      <c r="B48" s="45"/>
      <c r="C48" s="319" t="s">
        <v>2417</v>
      </c>
      <c r="D48" s="319" t="s">
        <v>2418</v>
      </c>
      <c r="E48" s="18" t="s">
        <v>350</v>
      </c>
      <c r="F48" s="320">
        <v>288.87400000000002</v>
      </c>
      <c r="G48" s="39"/>
      <c r="H48" s="45"/>
    </row>
    <row r="49" s="2" customFormat="1" ht="16.8" customHeight="1">
      <c r="A49" s="39"/>
      <c r="B49" s="45"/>
      <c r="C49" s="315" t="s">
        <v>2267</v>
      </c>
      <c r="D49" s="316" t="s">
        <v>2268</v>
      </c>
      <c r="E49" s="317" t="s">
        <v>958</v>
      </c>
      <c r="F49" s="318">
        <v>28.177</v>
      </c>
      <c r="G49" s="39"/>
      <c r="H49" s="45"/>
    </row>
    <row r="50" s="2" customFormat="1" ht="16.8" customHeight="1">
      <c r="A50" s="39"/>
      <c r="B50" s="45"/>
      <c r="C50" s="319" t="s">
        <v>2267</v>
      </c>
      <c r="D50" s="319" t="s">
        <v>2429</v>
      </c>
      <c r="E50" s="18" t="s">
        <v>1</v>
      </c>
      <c r="F50" s="320">
        <v>28.177</v>
      </c>
      <c r="G50" s="39"/>
      <c r="H50" s="45"/>
    </row>
    <row r="51" s="2" customFormat="1" ht="16.8" customHeight="1">
      <c r="A51" s="39"/>
      <c r="B51" s="45"/>
      <c r="C51" s="321" t="s">
        <v>2967</v>
      </c>
      <c r="D51" s="39"/>
      <c r="E51" s="39"/>
      <c r="F51" s="39"/>
      <c r="G51" s="39"/>
      <c r="H51" s="45"/>
    </row>
    <row r="52" s="2" customFormat="1" ht="16.8" customHeight="1">
      <c r="A52" s="39"/>
      <c r="B52" s="45"/>
      <c r="C52" s="319" t="s">
        <v>2421</v>
      </c>
      <c r="D52" s="319" t="s">
        <v>2422</v>
      </c>
      <c r="E52" s="18" t="s">
        <v>958</v>
      </c>
      <c r="F52" s="320">
        <v>112.709</v>
      </c>
      <c r="G52" s="39"/>
      <c r="H52" s="45"/>
    </row>
    <row r="53" s="2" customFormat="1" ht="16.8" customHeight="1">
      <c r="A53" s="39"/>
      <c r="B53" s="45"/>
      <c r="C53" s="319" t="s">
        <v>2414</v>
      </c>
      <c r="D53" s="319" t="s">
        <v>2415</v>
      </c>
      <c r="E53" s="18" t="s">
        <v>958</v>
      </c>
      <c r="F53" s="320">
        <v>28.177</v>
      </c>
      <c r="G53" s="39"/>
      <c r="H53" s="45"/>
    </row>
    <row r="54" s="2" customFormat="1" ht="16.8" customHeight="1">
      <c r="A54" s="39"/>
      <c r="B54" s="45"/>
      <c r="C54" s="315" t="s">
        <v>2427</v>
      </c>
      <c r="D54" s="316" t="s">
        <v>2968</v>
      </c>
      <c r="E54" s="317" t="s">
        <v>958</v>
      </c>
      <c r="F54" s="318">
        <v>112.709</v>
      </c>
      <c r="G54" s="39"/>
      <c r="H54" s="45"/>
    </row>
    <row r="55" s="2" customFormat="1" ht="16.8" customHeight="1">
      <c r="A55" s="39"/>
      <c r="B55" s="45"/>
      <c r="C55" s="319" t="s">
        <v>2427</v>
      </c>
      <c r="D55" s="319" t="s">
        <v>2428</v>
      </c>
      <c r="E55" s="18" t="s">
        <v>1</v>
      </c>
      <c r="F55" s="320">
        <v>112.709</v>
      </c>
      <c r="G55" s="39"/>
      <c r="H55" s="45"/>
    </row>
    <row r="56" s="2" customFormat="1" ht="16.8" customHeight="1">
      <c r="A56" s="39"/>
      <c r="B56" s="45"/>
      <c r="C56" s="315" t="s">
        <v>2270</v>
      </c>
      <c r="D56" s="316" t="s">
        <v>2271</v>
      </c>
      <c r="E56" s="317" t="s">
        <v>469</v>
      </c>
      <c r="F56" s="318">
        <v>1206.25</v>
      </c>
      <c r="G56" s="39"/>
      <c r="H56" s="45"/>
    </row>
    <row r="57" s="2" customFormat="1" ht="16.8" customHeight="1">
      <c r="A57" s="39"/>
      <c r="B57" s="45"/>
      <c r="C57" s="319" t="s">
        <v>1</v>
      </c>
      <c r="D57" s="319" t="s">
        <v>2363</v>
      </c>
      <c r="E57" s="18" t="s">
        <v>1</v>
      </c>
      <c r="F57" s="320">
        <v>1206.25</v>
      </c>
      <c r="G57" s="39"/>
      <c r="H57" s="45"/>
    </row>
    <row r="58" s="2" customFormat="1" ht="16.8" customHeight="1">
      <c r="A58" s="39"/>
      <c r="B58" s="45"/>
      <c r="C58" s="319" t="s">
        <v>2270</v>
      </c>
      <c r="D58" s="319" t="s">
        <v>920</v>
      </c>
      <c r="E58" s="18" t="s">
        <v>1</v>
      </c>
      <c r="F58" s="320">
        <v>1206.25</v>
      </c>
      <c r="G58" s="39"/>
      <c r="H58" s="45"/>
    </row>
    <row r="59" s="2" customFormat="1" ht="16.8" customHeight="1">
      <c r="A59" s="39"/>
      <c r="B59" s="45"/>
      <c r="C59" s="321" t="s">
        <v>2967</v>
      </c>
      <c r="D59" s="39"/>
      <c r="E59" s="39"/>
      <c r="F59" s="39"/>
      <c r="G59" s="39"/>
      <c r="H59" s="45"/>
    </row>
    <row r="60" s="2" customFormat="1" ht="16.8" customHeight="1">
      <c r="A60" s="39"/>
      <c r="B60" s="45"/>
      <c r="C60" s="319" t="s">
        <v>2360</v>
      </c>
      <c r="D60" s="319" t="s">
        <v>2361</v>
      </c>
      <c r="E60" s="18" t="s">
        <v>469</v>
      </c>
      <c r="F60" s="320">
        <v>1206.25</v>
      </c>
      <c r="G60" s="39"/>
      <c r="H60" s="45"/>
    </row>
    <row r="61" s="2" customFormat="1" ht="16.8" customHeight="1">
      <c r="A61" s="39"/>
      <c r="B61" s="45"/>
      <c r="C61" s="319" t="s">
        <v>2364</v>
      </c>
      <c r="D61" s="319" t="s">
        <v>2365</v>
      </c>
      <c r="E61" s="18" t="s">
        <v>469</v>
      </c>
      <c r="F61" s="320">
        <v>1206.25</v>
      </c>
      <c r="G61" s="39"/>
      <c r="H61" s="45"/>
    </row>
    <row r="62" s="2" customFormat="1" ht="16.8" customHeight="1">
      <c r="A62" s="39"/>
      <c r="B62" s="45"/>
      <c r="C62" s="315" t="s">
        <v>2274</v>
      </c>
      <c r="D62" s="316" t="s">
        <v>2275</v>
      </c>
      <c r="E62" s="317" t="s">
        <v>189</v>
      </c>
      <c r="F62" s="318">
        <v>73.950000000000003</v>
      </c>
      <c r="G62" s="39"/>
      <c r="H62" s="45"/>
    </row>
    <row r="63" s="2" customFormat="1" ht="16.8" customHeight="1">
      <c r="A63" s="39"/>
      <c r="B63" s="45"/>
      <c r="C63" s="319" t="s">
        <v>1</v>
      </c>
      <c r="D63" s="319" t="s">
        <v>2517</v>
      </c>
      <c r="E63" s="18" t="s">
        <v>1</v>
      </c>
      <c r="F63" s="320">
        <v>0</v>
      </c>
      <c r="G63" s="39"/>
      <c r="H63" s="45"/>
    </row>
    <row r="64" s="2" customFormat="1" ht="16.8" customHeight="1">
      <c r="A64" s="39"/>
      <c r="B64" s="45"/>
      <c r="C64" s="319" t="s">
        <v>1</v>
      </c>
      <c r="D64" s="319" t="s">
        <v>2518</v>
      </c>
      <c r="E64" s="18" t="s">
        <v>1</v>
      </c>
      <c r="F64" s="320">
        <v>0.75</v>
      </c>
      <c r="G64" s="39"/>
      <c r="H64" s="45"/>
    </row>
    <row r="65" s="2" customFormat="1" ht="16.8" customHeight="1">
      <c r="A65" s="39"/>
      <c r="B65" s="45"/>
      <c r="C65" s="319" t="s">
        <v>1</v>
      </c>
      <c r="D65" s="319" t="s">
        <v>2519</v>
      </c>
      <c r="E65" s="18" t="s">
        <v>1</v>
      </c>
      <c r="F65" s="320">
        <v>4</v>
      </c>
      <c r="G65" s="39"/>
      <c r="H65" s="45"/>
    </row>
    <row r="66" s="2" customFormat="1" ht="16.8" customHeight="1">
      <c r="A66" s="39"/>
      <c r="B66" s="45"/>
      <c r="C66" s="319" t="s">
        <v>1</v>
      </c>
      <c r="D66" s="319" t="s">
        <v>2520</v>
      </c>
      <c r="E66" s="18" t="s">
        <v>1</v>
      </c>
      <c r="F66" s="320">
        <v>2</v>
      </c>
      <c r="G66" s="39"/>
      <c r="H66" s="45"/>
    </row>
    <row r="67" s="2" customFormat="1" ht="16.8" customHeight="1">
      <c r="A67" s="39"/>
      <c r="B67" s="45"/>
      <c r="C67" s="319" t="s">
        <v>1</v>
      </c>
      <c r="D67" s="319" t="s">
        <v>2521</v>
      </c>
      <c r="E67" s="18" t="s">
        <v>1</v>
      </c>
      <c r="F67" s="320">
        <v>4.7999999999999998</v>
      </c>
      <c r="G67" s="39"/>
      <c r="H67" s="45"/>
    </row>
    <row r="68" s="2" customFormat="1" ht="16.8" customHeight="1">
      <c r="A68" s="39"/>
      <c r="B68" s="45"/>
      <c r="C68" s="319" t="s">
        <v>1</v>
      </c>
      <c r="D68" s="319" t="s">
        <v>2522</v>
      </c>
      <c r="E68" s="18" t="s">
        <v>1</v>
      </c>
      <c r="F68" s="320">
        <v>7.2000000000000002</v>
      </c>
      <c r="G68" s="39"/>
      <c r="H68" s="45"/>
    </row>
    <row r="69" s="2" customFormat="1" ht="16.8" customHeight="1">
      <c r="A69" s="39"/>
      <c r="B69" s="45"/>
      <c r="C69" s="319" t="s">
        <v>1</v>
      </c>
      <c r="D69" s="319" t="s">
        <v>2523</v>
      </c>
      <c r="E69" s="18" t="s">
        <v>1</v>
      </c>
      <c r="F69" s="320">
        <v>0</v>
      </c>
      <c r="G69" s="39"/>
      <c r="H69" s="45"/>
    </row>
    <row r="70" s="2" customFormat="1" ht="16.8" customHeight="1">
      <c r="A70" s="39"/>
      <c r="B70" s="45"/>
      <c r="C70" s="319" t="s">
        <v>1</v>
      </c>
      <c r="D70" s="319" t="s">
        <v>2524</v>
      </c>
      <c r="E70" s="18" t="s">
        <v>1</v>
      </c>
      <c r="F70" s="320">
        <v>1.7</v>
      </c>
      <c r="G70" s="39"/>
      <c r="H70" s="45"/>
    </row>
    <row r="71" s="2" customFormat="1" ht="16.8" customHeight="1">
      <c r="A71" s="39"/>
      <c r="B71" s="45"/>
      <c r="C71" s="319" t="s">
        <v>1</v>
      </c>
      <c r="D71" s="319" t="s">
        <v>2525</v>
      </c>
      <c r="E71" s="18" t="s">
        <v>1</v>
      </c>
      <c r="F71" s="320">
        <v>7.9000000000000004</v>
      </c>
      <c r="G71" s="39"/>
      <c r="H71" s="45"/>
    </row>
    <row r="72" s="2" customFormat="1" ht="16.8" customHeight="1">
      <c r="A72" s="39"/>
      <c r="B72" s="45"/>
      <c r="C72" s="319" t="s">
        <v>1</v>
      </c>
      <c r="D72" s="319" t="s">
        <v>2526</v>
      </c>
      <c r="E72" s="18" t="s">
        <v>1</v>
      </c>
      <c r="F72" s="320">
        <v>7.9000000000000004</v>
      </c>
      <c r="G72" s="39"/>
      <c r="H72" s="45"/>
    </row>
    <row r="73" s="2" customFormat="1" ht="16.8" customHeight="1">
      <c r="A73" s="39"/>
      <c r="B73" s="45"/>
      <c r="C73" s="319" t="s">
        <v>1</v>
      </c>
      <c r="D73" s="319" t="s">
        <v>2527</v>
      </c>
      <c r="E73" s="18" t="s">
        <v>1</v>
      </c>
      <c r="F73" s="320">
        <v>5.7999999999999998</v>
      </c>
      <c r="G73" s="39"/>
      <c r="H73" s="45"/>
    </row>
    <row r="74" s="2" customFormat="1" ht="16.8" customHeight="1">
      <c r="A74" s="39"/>
      <c r="B74" s="45"/>
      <c r="C74" s="319" t="s">
        <v>1</v>
      </c>
      <c r="D74" s="319" t="s">
        <v>2528</v>
      </c>
      <c r="E74" s="18" t="s">
        <v>1</v>
      </c>
      <c r="F74" s="320">
        <v>3.3999999999999999</v>
      </c>
      <c r="G74" s="39"/>
      <c r="H74" s="45"/>
    </row>
    <row r="75" s="2" customFormat="1" ht="16.8" customHeight="1">
      <c r="A75" s="39"/>
      <c r="B75" s="45"/>
      <c r="C75" s="319" t="s">
        <v>1</v>
      </c>
      <c r="D75" s="319" t="s">
        <v>2529</v>
      </c>
      <c r="E75" s="18" t="s">
        <v>1</v>
      </c>
      <c r="F75" s="320">
        <v>3.5</v>
      </c>
      <c r="G75" s="39"/>
      <c r="H75" s="45"/>
    </row>
    <row r="76" s="2" customFormat="1" ht="16.8" customHeight="1">
      <c r="A76" s="39"/>
      <c r="B76" s="45"/>
      <c r="C76" s="319" t="s">
        <v>1</v>
      </c>
      <c r="D76" s="319" t="s">
        <v>2530</v>
      </c>
      <c r="E76" s="18" t="s">
        <v>1</v>
      </c>
      <c r="F76" s="320">
        <v>0.90000000000000002</v>
      </c>
      <c r="G76" s="39"/>
      <c r="H76" s="45"/>
    </row>
    <row r="77" s="2" customFormat="1" ht="16.8" customHeight="1">
      <c r="A77" s="39"/>
      <c r="B77" s="45"/>
      <c r="C77" s="319" t="s">
        <v>1</v>
      </c>
      <c r="D77" s="319" t="s">
        <v>2531</v>
      </c>
      <c r="E77" s="18" t="s">
        <v>1</v>
      </c>
      <c r="F77" s="320">
        <v>0</v>
      </c>
      <c r="G77" s="39"/>
      <c r="H77" s="45"/>
    </row>
    <row r="78" s="2" customFormat="1" ht="16.8" customHeight="1">
      <c r="A78" s="39"/>
      <c r="B78" s="45"/>
      <c r="C78" s="319" t="s">
        <v>1</v>
      </c>
      <c r="D78" s="319" t="s">
        <v>2532</v>
      </c>
      <c r="E78" s="18" t="s">
        <v>1</v>
      </c>
      <c r="F78" s="320">
        <v>8.3000000000000007</v>
      </c>
      <c r="G78" s="39"/>
      <c r="H78" s="45"/>
    </row>
    <row r="79" s="2" customFormat="1" ht="16.8" customHeight="1">
      <c r="A79" s="39"/>
      <c r="B79" s="45"/>
      <c r="C79" s="319" t="s">
        <v>1</v>
      </c>
      <c r="D79" s="319" t="s">
        <v>2533</v>
      </c>
      <c r="E79" s="18" t="s">
        <v>1</v>
      </c>
      <c r="F79" s="320">
        <v>7.9000000000000004</v>
      </c>
      <c r="G79" s="39"/>
      <c r="H79" s="45"/>
    </row>
    <row r="80" s="2" customFormat="1" ht="16.8" customHeight="1">
      <c r="A80" s="39"/>
      <c r="B80" s="45"/>
      <c r="C80" s="319" t="s">
        <v>1</v>
      </c>
      <c r="D80" s="319" t="s">
        <v>2534</v>
      </c>
      <c r="E80" s="18" t="s">
        <v>1</v>
      </c>
      <c r="F80" s="320">
        <v>7.9000000000000004</v>
      </c>
      <c r="G80" s="39"/>
      <c r="H80" s="45"/>
    </row>
    <row r="81" s="2" customFormat="1" ht="16.8" customHeight="1">
      <c r="A81" s="39"/>
      <c r="B81" s="45"/>
      <c r="C81" s="319" t="s">
        <v>2274</v>
      </c>
      <c r="D81" s="319" t="s">
        <v>920</v>
      </c>
      <c r="E81" s="18" t="s">
        <v>1</v>
      </c>
      <c r="F81" s="320">
        <v>73.950000000000003</v>
      </c>
      <c r="G81" s="39"/>
      <c r="H81" s="45"/>
    </row>
    <row r="82" s="2" customFormat="1" ht="16.8" customHeight="1">
      <c r="A82" s="39"/>
      <c r="B82" s="45"/>
      <c r="C82" s="321" t="s">
        <v>2967</v>
      </c>
      <c r="D82" s="39"/>
      <c r="E82" s="39"/>
      <c r="F82" s="39"/>
      <c r="G82" s="39"/>
      <c r="H82" s="45"/>
    </row>
    <row r="83" s="2" customFormat="1" ht="16.8" customHeight="1">
      <c r="A83" s="39"/>
      <c r="B83" s="45"/>
      <c r="C83" s="319" t="s">
        <v>2514</v>
      </c>
      <c r="D83" s="319" t="s">
        <v>2515</v>
      </c>
      <c r="E83" s="18" t="s">
        <v>189</v>
      </c>
      <c r="F83" s="320">
        <v>73.950000000000003</v>
      </c>
      <c r="G83" s="39"/>
      <c r="H83" s="45"/>
    </row>
    <row r="84" s="2" customFormat="1" ht="16.8" customHeight="1">
      <c r="A84" s="39"/>
      <c r="B84" s="45"/>
      <c r="C84" s="319" t="s">
        <v>2351</v>
      </c>
      <c r="D84" s="319" t="s">
        <v>2352</v>
      </c>
      <c r="E84" s="18" t="s">
        <v>958</v>
      </c>
      <c r="F84" s="320">
        <v>146.02600000000001</v>
      </c>
      <c r="G84" s="39"/>
      <c r="H84" s="45"/>
    </row>
    <row r="85" s="2" customFormat="1" ht="16.8" customHeight="1">
      <c r="A85" s="39"/>
      <c r="B85" s="45"/>
      <c r="C85" s="319" t="s">
        <v>2360</v>
      </c>
      <c r="D85" s="319" t="s">
        <v>2361</v>
      </c>
      <c r="E85" s="18" t="s">
        <v>469</v>
      </c>
      <c r="F85" s="320">
        <v>1206.25</v>
      </c>
      <c r="G85" s="39"/>
      <c r="H85" s="45"/>
    </row>
    <row r="86" s="2" customFormat="1" ht="16.8" customHeight="1">
      <c r="A86" s="39"/>
      <c r="B86" s="45"/>
      <c r="C86" s="319" t="s">
        <v>2397</v>
      </c>
      <c r="D86" s="319" t="s">
        <v>2398</v>
      </c>
      <c r="E86" s="18" t="s">
        <v>958</v>
      </c>
      <c r="F86" s="320">
        <v>433.91399999999999</v>
      </c>
      <c r="G86" s="39"/>
      <c r="H86" s="45"/>
    </row>
    <row r="87" s="2" customFormat="1" ht="16.8" customHeight="1">
      <c r="A87" s="39"/>
      <c r="B87" s="45"/>
      <c r="C87" s="319" t="s">
        <v>2421</v>
      </c>
      <c r="D87" s="319" t="s">
        <v>2422</v>
      </c>
      <c r="E87" s="18" t="s">
        <v>958</v>
      </c>
      <c r="F87" s="320">
        <v>112.709</v>
      </c>
      <c r="G87" s="39"/>
      <c r="H87" s="45"/>
    </row>
    <row r="88" s="2" customFormat="1" ht="16.8" customHeight="1">
      <c r="A88" s="39"/>
      <c r="B88" s="45"/>
      <c r="C88" s="319" t="s">
        <v>2477</v>
      </c>
      <c r="D88" s="319" t="s">
        <v>2478</v>
      </c>
      <c r="E88" s="18" t="s">
        <v>189</v>
      </c>
      <c r="F88" s="320">
        <v>241.25</v>
      </c>
      <c r="G88" s="39"/>
      <c r="H88" s="45"/>
    </row>
    <row r="89" s="2" customFormat="1" ht="16.8" customHeight="1">
      <c r="A89" s="39"/>
      <c r="B89" s="45"/>
      <c r="C89" s="319" t="s">
        <v>2482</v>
      </c>
      <c r="D89" s="319" t="s">
        <v>2483</v>
      </c>
      <c r="E89" s="18" t="s">
        <v>958</v>
      </c>
      <c r="F89" s="320">
        <v>29.204999999999998</v>
      </c>
      <c r="G89" s="39"/>
      <c r="H89" s="45"/>
    </row>
    <row r="90" s="2" customFormat="1" ht="16.8" customHeight="1">
      <c r="A90" s="39"/>
      <c r="B90" s="45"/>
      <c r="C90" s="319" t="s">
        <v>2511</v>
      </c>
      <c r="D90" s="319" t="s">
        <v>2512</v>
      </c>
      <c r="E90" s="18" t="s">
        <v>189</v>
      </c>
      <c r="F90" s="320">
        <v>73.950000000000003</v>
      </c>
      <c r="G90" s="39"/>
      <c r="H90" s="45"/>
    </row>
    <row r="91" s="2" customFormat="1" ht="16.8" customHeight="1">
      <c r="A91" s="39"/>
      <c r="B91" s="45"/>
      <c r="C91" s="319" t="s">
        <v>2693</v>
      </c>
      <c r="D91" s="319" t="s">
        <v>2694</v>
      </c>
      <c r="E91" s="18" t="s">
        <v>189</v>
      </c>
      <c r="F91" s="320">
        <v>73.950000000000003</v>
      </c>
      <c r="G91" s="39"/>
      <c r="H91" s="45"/>
    </row>
    <row r="92" s="2" customFormat="1" ht="16.8" customHeight="1">
      <c r="A92" s="39"/>
      <c r="B92" s="45"/>
      <c r="C92" s="319" t="s">
        <v>2700</v>
      </c>
      <c r="D92" s="319" t="s">
        <v>2701</v>
      </c>
      <c r="E92" s="18" t="s">
        <v>189</v>
      </c>
      <c r="F92" s="320">
        <v>73.950000000000003</v>
      </c>
      <c r="G92" s="39"/>
      <c r="H92" s="45"/>
    </row>
    <row r="93" s="2" customFormat="1" ht="16.8" customHeight="1">
      <c r="A93" s="39"/>
      <c r="B93" s="45"/>
      <c r="C93" s="315" t="s">
        <v>2277</v>
      </c>
      <c r="D93" s="316" t="s">
        <v>2278</v>
      </c>
      <c r="E93" s="317" t="s">
        <v>189</v>
      </c>
      <c r="F93" s="318">
        <v>104.8</v>
      </c>
      <c r="G93" s="39"/>
      <c r="H93" s="45"/>
    </row>
    <row r="94" s="2" customFormat="1" ht="16.8" customHeight="1">
      <c r="A94" s="39"/>
      <c r="B94" s="45"/>
      <c r="C94" s="319" t="s">
        <v>1</v>
      </c>
      <c r="D94" s="319" t="s">
        <v>2546</v>
      </c>
      <c r="E94" s="18" t="s">
        <v>1</v>
      </c>
      <c r="F94" s="320">
        <v>13</v>
      </c>
      <c r="G94" s="39"/>
      <c r="H94" s="45"/>
    </row>
    <row r="95" s="2" customFormat="1" ht="16.8" customHeight="1">
      <c r="A95" s="39"/>
      <c r="B95" s="45"/>
      <c r="C95" s="319" t="s">
        <v>1</v>
      </c>
      <c r="D95" s="319" t="s">
        <v>2547</v>
      </c>
      <c r="E95" s="18" t="s">
        <v>1</v>
      </c>
      <c r="F95" s="320">
        <v>24</v>
      </c>
      <c r="G95" s="39"/>
      <c r="H95" s="45"/>
    </row>
    <row r="96" s="2" customFormat="1" ht="16.8" customHeight="1">
      <c r="A96" s="39"/>
      <c r="B96" s="45"/>
      <c r="C96" s="319" t="s">
        <v>1</v>
      </c>
      <c r="D96" s="319" t="s">
        <v>2548</v>
      </c>
      <c r="E96" s="18" t="s">
        <v>1</v>
      </c>
      <c r="F96" s="320">
        <v>15</v>
      </c>
      <c r="G96" s="39"/>
      <c r="H96" s="45"/>
    </row>
    <row r="97" s="2" customFormat="1" ht="16.8" customHeight="1">
      <c r="A97" s="39"/>
      <c r="B97" s="45"/>
      <c r="C97" s="319" t="s">
        <v>1</v>
      </c>
      <c r="D97" s="319" t="s">
        <v>2549</v>
      </c>
      <c r="E97" s="18" t="s">
        <v>1</v>
      </c>
      <c r="F97" s="320">
        <v>13.800000000000001</v>
      </c>
      <c r="G97" s="39"/>
      <c r="H97" s="45"/>
    </row>
    <row r="98" s="2" customFormat="1" ht="16.8" customHeight="1">
      <c r="A98" s="39"/>
      <c r="B98" s="45"/>
      <c r="C98" s="319" t="s">
        <v>1</v>
      </c>
      <c r="D98" s="319" t="s">
        <v>2550</v>
      </c>
      <c r="E98" s="18" t="s">
        <v>1</v>
      </c>
      <c r="F98" s="320">
        <v>24</v>
      </c>
      <c r="G98" s="39"/>
      <c r="H98" s="45"/>
    </row>
    <row r="99" s="2" customFormat="1" ht="16.8" customHeight="1">
      <c r="A99" s="39"/>
      <c r="B99" s="45"/>
      <c r="C99" s="319" t="s">
        <v>1</v>
      </c>
      <c r="D99" s="319" t="s">
        <v>2551</v>
      </c>
      <c r="E99" s="18" t="s">
        <v>1</v>
      </c>
      <c r="F99" s="320">
        <v>15</v>
      </c>
      <c r="G99" s="39"/>
      <c r="H99" s="45"/>
    </row>
    <row r="100" s="2" customFormat="1" ht="16.8" customHeight="1">
      <c r="A100" s="39"/>
      <c r="B100" s="45"/>
      <c r="C100" s="319" t="s">
        <v>2277</v>
      </c>
      <c r="D100" s="319" t="s">
        <v>920</v>
      </c>
      <c r="E100" s="18" t="s">
        <v>1</v>
      </c>
      <c r="F100" s="320">
        <v>104.8</v>
      </c>
      <c r="G100" s="39"/>
      <c r="H100" s="45"/>
    </row>
    <row r="101" s="2" customFormat="1" ht="16.8" customHeight="1">
      <c r="A101" s="39"/>
      <c r="B101" s="45"/>
      <c r="C101" s="321" t="s">
        <v>2967</v>
      </c>
      <c r="D101" s="39"/>
      <c r="E101" s="39"/>
      <c r="F101" s="39"/>
      <c r="G101" s="39"/>
      <c r="H101" s="45"/>
    </row>
    <row r="102" s="2" customFormat="1" ht="16.8" customHeight="1">
      <c r="A102" s="39"/>
      <c r="B102" s="45"/>
      <c r="C102" s="319" t="s">
        <v>2543</v>
      </c>
      <c r="D102" s="319" t="s">
        <v>2544</v>
      </c>
      <c r="E102" s="18" t="s">
        <v>189</v>
      </c>
      <c r="F102" s="320">
        <v>104.8</v>
      </c>
      <c r="G102" s="39"/>
      <c r="H102" s="45"/>
    </row>
    <row r="103" s="2" customFormat="1" ht="16.8" customHeight="1">
      <c r="A103" s="39"/>
      <c r="B103" s="45"/>
      <c r="C103" s="319" t="s">
        <v>2351</v>
      </c>
      <c r="D103" s="319" t="s">
        <v>2352</v>
      </c>
      <c r="E103" s="18" t="s">
        <v>958</v>
      </c>
      <c r="F103" s="320">
        <v>146.02600000000001</v>
      </c>
      <c r="G103" s="39"/>
      <c r="H103" s="45"/>
    </row>
    <row r="104" s="2" customFormat="1" ht="16.8" customHeight="1">
      <c r="A104" s="39"/>
      <c r="B104" s="45"/>
      <c r="C104" s="319" t="s">
        <v>2360</v>
      </c>
      <c r="D104" s="319" t="s">
        <v>2361</v>
      </c>
      <c r="E104" s="18" t="s">
        <v>469</v>
      </c>
      <c r="F104" s="320">
        <v>1206.25</v>
      </c>
      <c r="G104" s="39"/>
      <c r="H104" s="45"/>
    </row>
    <row r="105" s="2" customFormat="1" ht="16.8" customHeight="1">
      <c r="A105" s="39"/>
      <c r="B105" s="45"/>
      <c r="C105" s="319" t="s">
        <v>2397</v>
      </c>
      <c r="D105" s="319" t="s">
        <v>2398</v>
      </c>
      <c r="E105" s="18" t="s">
        <v>958</v>
      </c>
      <c r="F105" s="320">
        <v>433.91399999999999</v>
      </c>
      <c r="G105" s="39"/>
      <c r="H105" s="45"/>
    </row>
    <row r="106" s="2" customFormat="1" ht="16.8" customHeight="1">
      <c r="A106" s="39"/>
      <c r="B106" s="45"/>
      <c r="C106" s="319" t="s">
        <v>2421</v>
      </c>
      <c r="D106" s="319" t="s">
        <v>2422</v>
      </c>
      <c r="E106" s="18" t="s">
        <v>958</v>
      </c>
      <c r="F106" s="320">
        <v>112.709</v>
      </c>
      <c r="G106" s="39"/>
      <c r="H106" s="45"/>
    </row>
    <row r="107" s="2" customFormat="1" ht="16.8" customHeight="1">
      <c r="A107" s="39"/>
      <c r="B107" s="45"/>
      <c r="C107" s="319" t="s">
        <v>2477</v>
      </c>
      <c r="D107" s="319" t="s">
        <v>2478</v>
      </c>
      <c r="E107" s="18" t="s">
        <v>189</v>
      </c>
      <c r="F107" s="320">
        <v>241.25</v>
      </c>
      <c r="G107" s="39"/>
      <c r="H107" s="45"/>
    </row>
    <row r="108" s="2" customFormat="1" ht="16.8" customHeight="1">
      <c r="A108" s="39"/>
      <c r="B108" s="45"/>
      <c r="C108" s="319" t="s">
        <v>2482</v>
      </c>
      <c r="D108" s="319" t="s">
        <v>2483</v>
      </c>
      <c r="E108" s="18" t="s">
        <v>958</v>
      </c>
      <c r="F108" s="320">
        <v>29.204999999999998</v>
      </c>
      <c r="G108" s="39"/>
      <c r="H108" s="45"/>
    </row>
    <row r="109" s="2" customFormat="1" ht="16.8" customHeight="1">
      <c r="A109" s="39"/>
      <c r="B109" s="45"/>
      <c r="C109" s="319" t="s">
        <v>2560</v>
      </c>
      <c r="D109" s="319" t="s">
        <v>2561</v>
      </c>
      <c r="E109" s="18" t="s">
        <v>189</v>
      </c>
      <c r="F109" s="320">
        <v>104.8</v>
      </c>
      <c r="G109" s="39"/>
      <c r="H109" s="45"/>
    </row>
    <row r="110" s="2" customFormat="1" ht="16.8" customHeight="1">
      <c r="A110" s="39"/>
      <c r="B110" s="45"/>
      <c r="C110" s="319" t="s">
        <v>2696</v>
      </c>
      <c r="D110" s="319" t="s">
        <v>2697</v>
      </c>
      <c r="E110" s="18" t="s">
        <v>189</v>
      </c>
      <c r="F110" s="320">
        <v>167.30000000000001</v>
      </c>
      <c r="G110" s="39"/>
      <c r="H110" s="45"/>
    </row>
    <row r="111" s="2" customFormat="1" ht="16.8" customHeight="1">
      <c r="A111" s="39"/>
      <c r="B111" s="45"/>
      <c r="C111" s="319" t="s">
        <v>2703</v>
      </c>
      <c r="D111" s="319" t="s">
        <v>2704</v>
      </c>
      <c r="E111" s="18" t="s">
        <v>189</v>
      </c>
      <c r="F111" s="320">
        <v>104.8</v>
      </c>
      <c r="G111" s="39"/>
      <c r="H111" s="45"/>
    </row>
    <row r="112" s="2" customFormat="1" ht="16.8" customHeight="1">
      <c r="A112" s="39"/>
      <c r="B112" s="45"/>
      <c r="C112" s="315" t="s">
        <v>2281</v>
      </c>
      <c r="D112" s="316" t="s">
        <v>2282</v>
      </c>
      <c r="E112" s="317" t="s">
        <v>189</v>
      </c>
      <c r="F112" s="318">
        <v>62.5</v>
      </c>
      <c r="G112" s="39"/>
      <c r="H112" s="45"/>
    </row>
    <row r="113" s="2" customFormat="1" ht="16.8" customHeight="1">
      <c r="A113" s="39"/>
      <c r="B113" s="45"/>
      <c r="C113" s="319" t="s">
        <v>1</v>
      </c>
      <c r="D113" s="319" t="s">
        <v>2566</v>
      </c>
      <c r="E113" s="18" t="s">
        <v>1</v>
      </c>
      <c r="F113" s="320">
        <v>31.5</v>
      </c>
      <c r="G113" s="39"/>
      <c r="H113" s="45"/>
    </row>
    <row r="114" s="2" customFormat="1" ht="16.8" customHeight="1">
      <c r="A114" s="39"/>
      <c r="B114" s="45"/>
      <c r="C114" s="319" t="s">
        <v>1</v>
      </c>
      <c r="D114" s="319" t="s">
        <v>2567</v>
      </c>
      <c r="E114" s="18" t="s">
        <v>1</v>
      </c>
      <c r="F114" s="320">
        <v>31</v>
      </c>
      <c r="G114" s="39"/>
      <c r="H114" s="45"/>
    </row>
    <row r="115" s="2" customFormat="1" ht="16.8" customHeight="1">
      <c r="A115" s="39"/>
      <c r="B115" s="45"/>
      <c r="C115" s="319" t="s">
        <v>2281</v>
      </c>
      <c r="D115" s="319" t="s">
        <v>920</v>
      </c>
      <c r="E115" s="18" t="s">
        <v>1</v>
      </c>
      <c r="F115" s="320">
        <v>62.5</v>
      </c>
      <c r="G115" s="39"/>
      <c r="H115" s="45"/>
    </row>
    <row r="116" s="2" customFormat="1" ht="16.8" customHeight="1">
      <c r="A116" s="39"/>
      <c r="B116" s="45"/>
      <c r="C116" s="321" t="s">
        <v>2967</v>
      </c>
      <c r="D116" s="39"/>
      <c r="E116" s="39"/>
      <c r="F116" s="39"/>
      <c r="G116" s="39"/>
      <c r="H116" s="45"/>
    </row>
    <row r="117" s="2" customFormat="1" ht="16.8" customHeight="1">
      <c r="A117" s="39"/>
      <c r="B117" s="45"/>
      <c r="C117" s="319" t="s">
        <v>2563</v>
      </c>
      <c r="D117" s="319" t="s">
        <v>2564</v>
      </c>
      <c r="E117" s="18" t="s">
        <v>189</v>
      </c>
      <c r="F117" s="320">
        <v>62.5</v>
      </c>
      <c r="G117" s="39"/>
      <c r="H117" s="45"/>
    </row>
    <row r="118" s="2" customFormat="1" ht="16.8" customHeight="1">
      <c r="A118" s="39"/>
      <c r="B118" s="45"/>
      <c r="C118" s="319" t="s">
        <v>2351</v>
      </c>
      <c r="D118" s="319" t="s">
        <v>2352</v>
      </c>
      <c r="E118" s="18" t="s">
        <v>958</v>
      </c>
      <c r="F118" s="320">
        <v>146.02600000000001</v>
      </c>
      <c r="G118" s="39"/>
      <c r="H118" s="45"/>
    </row>
    <row r="119" s="2" customFormat="1" ht="16.8" customHeight="1">
      <c r="A119" s="39"/>
      <c r="B119" s="45"/>
      <c r="C119" s="319" t="s">
        <v>2360</v>
      </c>
      <c r="D119" s="319" t="s">
        <v>2361</v>
      </c>
      <c r="E119" s="18" t="s">
        <v>469</v>
      </c>
      <c r="F119" s="320">
        <v>1206.25</v>
      </c>
      <c r="G119" s="39"/>
      <c r="H119" s="45"/>
    </row>
    <row r="120" s="2" customFormat="1" ht="16.8" customHeight="1">
      <c r="A120" s="39"/>
      <c r="B120" s="45"/>
      <c r="C120" s="319" t="s">
        <v>2397</v>
      </c>
      <c r="D120" s="319" t="s">
        <v>2398</v>
      </c>
      <c r="E120" s="18" t="s">
        <v>958</v>
      </c>
      <c r="F120" s="320">
        <v>433.91399999999999</v>
      </c>
      <c r="G120" s="39"/>
      <c r="H120" s="45"/>
    </row>
    <row r="121" s="2" customFormat="1" ht="16.8" customHeight="1">
      <c r="A121" s="39"/>
      <c r="B121" s="45"/>
      <c r="C121" s="319" t="s">
        <v>2421</v>
      </c>
      <c r="D121" s="319" t="s">
        <v>2422</v>
      </c>
      <c r="E121" s="18" t="s">
        <v>958</v>
      </c>
      <c r="F121" s="320">
        <v>112.709</v>
      </c>
      <c r="G121" s="39"/>
      <c r="H121" s="45"/>
    </row>
    <row r="122" s="2" customFormat="1" ht="16.8" customHeight="1">
      <c r="A122" s="39"/>
      <c r="B122" s="45"/>
      <c r="C122" s="319" t="s">
        <v>2477</v>
      </c>
      <c r="D122" s="319" t="s">
        <v>2478</v>
      </c>
      <c r="E122" s="18" t="s">
        <v>189</v>
      </c>
      <c r="F122" s="320">
        <v>241.25</v>
      </c>
      <c r="G122" s="39"/>
      <c r="H122" s="45"/>
    </row>
    <row r="123" s="2" customFormat="1" ht="16.8" customHeight="1">
      <c r="A123" s="39"/>
      <c r="B123" s="45"/>
      <c r="C123" s="319" t="s">
        <v>2482</v>
      </c>
      <c r="D123" s="319" t="s">
        <v>2483</v>
      </c>
      <c r="E123" s="18" t="s">
        <v>958</v>
      </c>
      <c r="F123" s="320">
        <v>29.204999999999998</v>
      </c>
      <c r="G123" s="39"/>
      <c r="H123" s="45"/>
    </row>
    <row r="124" s="2" customFormat="1" ht="16.8" customHeight="1">
      <c r="A124" s="39"/>
      <c r="B124" s="45"/>
      <c r="C124" s="319" t="s">
        <v>2576</v>
      </c>
      <c r="D124" s="319" t="s">
        <v>2577</v>
      </c>
      <c r="E124" s="18" t="s">
        <v>189</v>
      </c>
      <c r="F124" s="320">
        <v>62.5</v>
      </c>
      <c r="G124" s="39"/>
      <c r="H124" s="45"/>
    </row>
    <row r="125" s="2" customFormat="1" ht="16.8" customHeight="1">
      <c r="A125" s="39"/>
      <c r="B125" s="45"/>
      <c r="C125" s="319" t="s">
        <v>2696</v>
      </c>
      <c r="D125" s="319" t="s">
        <v>2697</v>
      </c>
      <c r="E125" s="18" t="s">
        <v>189</v>
      </c>
      <c r="F125" s="320">
        <v>167.30000000000001</v>
      </c>
      <c r="G125" s="39"/>
      <c r="H125" s="45"/>
    </row>
    <row r="126" s="2" customFormat="1" ht="16.8" customHeight="1">
      <c r="A126" s="39"/>
      <c r="B126" s="45"/>
      <c r="C126" s="319" t="s">
        <v>2706</v>
      </c>
      <c r="D126" s="319" t="s">
        <v>2707</v>
      </c>
      <c r="E126" s="18" t="s">
        <v>189</v>
      </c>
      <c r="F126" s="320">
        <v>62.5</v>
      </c>
      <c r="G126" s="39"/>
      <c r="H126" s="45"/>
    </row>
    <row r="127" s="2" customFormat="1" ht="16.8" customHeight="1">
      <c r="A127" s="39"/>
      <c r="B127" s="45"/>
      <c r="C127" s="315" t="s">
        <v>2284</v>
      </c>
      <c r="D127" s="316" t="s">
        <v>2285</v>
      </c>
      <c r="E127" s="317" t="s">
        <v>350</v>
      </c>
      <c r="F127" s="318">
        <v>29.344000000000001</v>
      </c>
      <c r="G127" s="39"/>
      <c r="H127" s="45"/>
    </row>
    <row r="128" s="2" customFormat="1" ht="16.8" customHeight="1">
      <c r="A128" s="39"/>
      <c r="B128" s="45"/>
      <c r="C128" s="319" t="s">
        <v>2284</v>
      </c>
      <c r="D128" s="319" t="s">
        <v>2735</v>
      </c>
      <c r="E128" s="18" t="s">
        <v>1</v>
      </c>
      <c r="F128" s="320">
        <v>29.344000000000001</v>
      </c>
      <c r="G128" s="39"/>
      <c r="H128" s="45"/>
    </row>
    <row r="129" s="2" customFormat="1" ht="16.8" customHeight="1">
      <c r="A129" s="39"/>
      <c r="B129" s="45"/>
      <c r="C129" s="321" t="s">
        <v>2967</v>
      </c>
      <c r="D129" s="39"/>
      <c r="E129" s="39"/>
      <c r="F129" s="39"/>
      <c r="G129" s="39"/>
      <c r="H129" s="45"/>
    </row>
    <row r="130" s="2" customFormat="1" ht="16.8" customHeight="1">
      <c r="A130" s="39"/>
      <c r="B130" s="45"/>
      <c r="C130" s="319" t="s">
        <v>2731</v>
      </c>
      <c r="D130" s="319" t="s">
        <v>2732</v>
      </c>
      <c r="E130" s="18" t="s">
        <v>350</v>
      </c>
      <c r="F130" s="320">
        <v>116.697</v>
      </c>
      <c r="G130" s="39"/>
      <c r="H130" s="45"/>
    </row>
    <row r="131" s="2" customFormat="1">
      <c r="A131" s="39"/>
      <c r="B131" s="45"/>
      <c r="C131" s="319" t="s">
        <v>2739</v>
      </c>
      <c r="D131" s="319" t="s">
        <v>2740</v>
      </c>
      <c r="E131" s="18" t="s">
        <v>350</v>
      </c>
      <c r="F131" s="320">
        <v>29.344000000000001</v>
      </c>
      <c r="G131" s="39"/>
      <c r="H131" s="45"/>
    </row>
    <row r="132" s="2" customFormat="1" ht="16.8" customHeight="1">
      <c r="A132" s="39"/>
      <c r="B132" s="45"/>
      <c r="C132" s="315" t="s">
        <v>2287</v>
      </c>
      <c r="D132" s="316" t="s">
        <v>2288</v>
      </c>
      <c r="E132" s="317" t="s">
        <v>350</v>
      </c>
      <c r="F132" s="318">
        <v>116.697</v>
      </c>
      <c r="G132" s="39"/>
      <c r="H132" s="45"/>
    </row>
    <row r="133" s="2" customFormat="1" ht="16.8" customHeight="1">
      <c r="A133" s="39"/>
      <c r="B133" s="45"/>
      <c r="C133" s="319" t="s">
        <v>2296</v>
      </c>
      <c r="D133" s="319" t="s">
        <v>2734</v>
      </c>
      <c r="E133" s="18" t="s">
        <v>1</v>
      </c>
      <c r="F133" s="320">
        <v>11.981999999999999</v>
      </c>
      <c r="G133" s="39"/>
      <c r="H133" s="45"/>
    </row>
    <row r="134" s="2" customFormat="1" ht="16.8" customHeight="1">
      <c r="A134" s="39"/>
      <c r="B134" s="45"/>
      <c r="C134" s="319" t="s">
        <v>2284</v>
      </c>
      <c r="D134" s="319" t="s">
        <v>2735</v>
      </c>
      <c r="E134" s="18" t="s">
        <v>1</v>
      </c>
      <c r="F134" s="320">
        <v>29.344000000000001</v>
      </c>
      <c r="G134" s="39"/>
      <c r="H134" s="45"/>
    </row>
    <row r="135" s="2" customFormat="1" ht="16.8" customHeight="1">
      <c r="A135" s="39"/>
      <c r="B135" s="45"/>
      <c r="C135" s="319" t="s">
        <v>2290</v>
      </c>
      <c r="D135" s="319" t="s">
        <v>2736</v>
      </c>
      <c r="E135" s="18" t="s">
        <v>1</v>
      </c>
      <c r="F135" s="320">
        <v>69.894000000000005</v>
      </c>
      <c r="G135" s="39"/>
      <c r="H135" s="45"/>
    </row>
    <row r="136" s="2" customFormat="1" ht="16.8" customHeight="1">
      <c r="A136" s="39"/>
      <c r="B136" s="45"/>
      <c r="C136" s="319" t="s">
        <v>2293</v>
      </c>
      <c r="D136" s="319" t="s">
        <v>2737</v>
      </c>
      <c r="E136" s="18" t="s">
        <v>1</v>
      </c>
      <c r="F136" s="320">
        <v>5.4770000000000003</v>
      </c>
      <c r="G136" s="39"/>
      <c r="H136" s="45"/>
    </row>
    <row r="137" s="2" customFormat="1" ht="16.8" customHeight="1">
      <c r="A137" s="39"/>
      <c r="B137" s="45"/>
      <c r="C137" s="319" t="s">
        <v>2287</v>
      </c>
      <c r="D137" s="319" t="s">
        <v>920</v>
      </c>
      <c r="E137" s="18" t="s">
        <v>1</v>
      </c>
      <c r="F137" s="320">
        <v>116.697</v>
      </c>
      <c r="G137" s="39"/>
      <c r="H137" s="45"/>
    </row>
    <row r="138" s="2" customFormat="1" ht="16.8" customHeight="1">
      <c r="A138" s="39"/>
      <c r="B138" s="45"/>
      <c r="C138" s="321" t="s">
        <v>2967</v>
      </c>
      <c r="D138" s="39"/>
      <c r="E138" s="39"/>
      <c r="F138" s="39"/>
      <c r="G138" s="39"/>
      <c r="H138" s="45"/>
    </row>
    <row r="139" s="2" customFormat="1" ht="16.8" customHeight="1">
      <c r="A139" s="39"/>
      <c r="B139" s="45"/>
      <c r="C139" s="319" t="s">
        <v>2731</v>
      </c>
      <c r="D139" s="319" t="s">
        <v>2732</v>
      </c>
      <c r="E139" s="18" t="s">
        <v>350</v>
      </c>
      <c r="F139" s="320">
        <v>116.697</v>
      </c>
      <c r="G139" s="39"/>
      <c r="H139" s="45"/>
    </row>
    <row r="140" s="2" customFormat="1">
      <c r="A140" s="39"/>
      <c r="B140" s="45"/>
      <c r="C140" s="319" t="s">
        <v>2724</v>
      </c>
      <c r="D140" s="319" t="s">
        <v>2725</v>
      </c>
      <c r="E140" s="18" t="s">
        <v>350</v>
      </c>
      <c r="F140" s="320">
        <v>116.697</v>
      </c>
      <c r="G140" s="39"/>
      <c r="H140" s="45"/>
    </row>
    <row r="141" s="2" customFormat="1" ht="16.8" customHeight="1">
      <c r="A141" s="39"/>
      <c r="B141" s="45"/>
      <c r="C141" s="319" t="s">
        <v>2727</v>
      </c>
      <c r="D141" s="319" t="s">
        <v>2728</v>
      </c>
      <c r="E141" s="18" t="s">
        <v>350</v>
      </c>
      <c r="F141" s="320">
        <v>466.78800000000001</v>
      </c>
      <c r="G141" s="39"/>
      <c r="H141" s="45"/>
    </row>
    <row r="142" s="2" customFormat="1" ht="16.8" customHeight="1">
      <c r="A142" s="39"/>
      <c r="B142" s="45"/>
      <c r="C142" s="315" t="s">
        <v>2290</v>
      </c>
      <c r="D142" s="316" t="s">
        <v>2291</v>
      </c>
      <c r="E142" s="317" t="s">
        <v>350</v>
      </c>
      <c r="F142" s="318">
        <v>69.894000000000005</v>
      </c>
      <c r="G142" s="39"/>
      <c r="H142" s="45"/>
    </row>
    <row r="143" s="2" customFormat="1" ht="16.8" customHeight="1">
      <c r="A143" s="39"/>
      <c r="B143" s="45"/>
      <c r="C143" s="319" t="s">
        <v>2290</v>
      </c>
      <c r="D143" s="319" t="s">
        <v>2736</v>
      </c>
      <c r="E143" s="18" t="s">
        <v>1</v>
      </c>
      <c r="F143" s="320">
        <v>69.894000000000005</v>
      </c>
      <c r="G143" s="39"/>
      <c r="H143" s="45"/>
    </row>
    <row r="144" s="2" customFormat="1" ht="16.8" customHeight="1">
      <c r="A144" s="39"/>
      <c r="B144" s="45"/>
      <c r="C144" s="321" t="s">
        <v>2967</v>
      </c>
      <c r="D144" s="39"/>
      <c r="E144" s="39"/>
      <c r="F144" s="39"/>
      <c r="G144" s="39"/>
      <c r="H144" s="45"/>
    </row>
    <row r="145" s="2" customFormat="1" ht="16.8" customHeight="1">
      <c r="A145" s="39"/>
      <c r="B145" s="45"/>
      <c r="C145" s="319" t="s">
        <v>2731</v>
      </c>
      <c r="D145" s="319" t="s">
        <v>2732</v>
      </c>
      <c r="E145" s="18" t="s">
        <v>350</v>
      </c>
      <c r="F145" s="320">
        <v>116.697</v>
      </c>
      <c r="G145" s="39"/>
      <c r="H145" s="45"/>
    </row>
    <row r="146" s="2" customFormat="1">
      <c r="A146" s="39"/>
      <c r="B146" s="45"/>
      <c r="C146" s="319" t="s">
        <v>2742</v>
      </c>
      <c r="D146" s="319" t="s">
        <v>2743</v>
      </c>
      <c r="E146" s="18" t="s">
        <v>350</v>
      </c>
      <c r="F146" s="320">
        <v>69.894000000000005</v>
      </c>
      <c r="G146" s="39"/>
      <c r="H146" s="45"/>
    </row>
    <row r="147" s="2" customFormat="1" ht="16.8" customHeight="1">
      <c r="A147" s="39"/>
      <c r="B147" s="45"/>
      <c r="C147" s="315" t="s">
        <v>2293</v>
      </c>
      <c r="D147" s="316" t="s">
        <v>2294</v>
      </c>
      <c r="E147" s="317" t="s">
        <v>350</v>
      </c>
      <c r="F147" s="318">
        <v>5.4770000000000003</v>
      </c>
      <c r="G147" s="39"/>
      <c r="H147" s="45"/>
    </row>
    <row r="148" s="2" customFormat="1" ht="16.8" customHeight="1">
      <c r="A148" s="39"/>
      <c r="B148" s="45"/>
      <c r="C148" s="319" t="s">
        <v>2293</v>
      </c>
      <c r="D148" s="319" t="s">
        <v>2737</v>
      </c>
      <c r="E148" s="18" t="s">
        <v>1</v>
      </c>
      <c r="F148" s="320">
        <v>5.4770000000000003</v>
      </c>
      <c r="G148" s="39"/>
      <c r="H148" s="45"/>
    </row>
    <row r="149" s="2" customFormat="1" ht="16.8" customHeight="1">
      <c r="A149" s="39"/>
      <c r="B149" s="45"/>
      <c r="C149" s="321" t="s">
        <v>2967</v>
      </c>
      <c r="D149" s="39"/>
      <c r="E149" s="39"/>
      <c r="F149" s="39"/>
      <c r="G149" s="39"/>
      <c r="H149" s="45"/>
    </row>
    <row r="150" s="2" customFormat="1" ht="16.8" customHeight="1">
      <c r="A150" s="39"/>
      <c r="B150" s="45"/>
      <c r="C150" s="319" t="s">
        <v>2731</v>
      </c>
      <c r="D150" s="319" t="s">
        <v>2732</v>
      </c>
      <c r="E150" s="18" t="s">
        <v>350</v>
      </c>
      <c r="F150" s="320">
        <v>116.697</v>
      </c>
      <c r="G150" s="39"/>
      <c r="H150" s="45"/>
    </row>
    <row r="151" s="2" customFormat="1">
      <c r="A151" s="39"/>
      <c r="B151" s="45"/>
      <c r="C151" s="319" t="s">
        <v>1365</v>
      </c>
      <c r="D151" s="319" t="s">
        <v>1366</v>
      </c>
      <c r="E151" s="18" t="s">
        <v>350</v>
      </c>
      <c r="F151" s="320">
        <v>5.4770000000000003</v>
      </c>
      <c r="G151" s="39"/>
      <c r="H151" s="45"/>
    </row>
    <row r="152" s="2" customFormat="1" ht="16.8" customHeight="1">
      <c r="A152" s="39"/>
      <c r="B152" s="45"/>
      <c r="C152" s="315" t="s">
        <v>2296</v>
      </c>
      <c r="D152" s="316" t="s">
        <v>2297</v>
      </c>
      <c r="E152" s="317" t="s">
        <v>350</v>
      </c>
      <c r="F152" s="318">
        <v>11.981999999999999</v>
      </c>
      <c r="G152" s="39"/>
      <c r="H152" s="45"/>
    </row>
    <row r="153" s="2" customFormat="1" ht="16.8" customHeight="1">
      <c r="A153" s="39"/>
      <c r="B153" s="45"/>
      <c r="C153" s="319" t="s">
        <v>2296</v>
      </c>
      <c r="D153" s="319" t="s">
        <v>2734</v>
      </c>
      <c r="E153" s="18" t="s">
        <v>1</v>
      </c>
      <c r="F153" s="320">
        <v>11.981999999999999</v>
      </c>
      <c r="G153" s="39"/>
      <c r="H153" s="45"/>
    </row>
    <row r="154" s="2" customFormat="1" ht="16.8" customHeight="1">
      <c r="A154" s="39"/>
      <c r="B154" s="45"/>
      <c r="C154" s="321" t="s">
        <v>2967</v>
      </c>
      <c r="D154" s="39"/>
      <c r="E154" s="39"/>
      <c r="F154" s="39"/>
      <c r="G154" s="39"/>
      <c r="H154" s="45"/>
    </row>
    <row r="155" s="2" customFormat="1" ht="16.8" customHeight="1">
      <c r="A155" s="39"/>
      <c r="B155" s="45"/>
      <c r="C155" s="319" t="s">
        <v>2731</v>
      </c>
      <c r="D155" s="319" t="s">
        <v>2732</v>
      </c>
      <c r="E155" s="18" t="s">
        <v>350</v>
      </c>
      <c r="F155" s="320">
        <v>116.697</v>
      </c>
      <c r="G155" s="39"/>
      <c r="H155" s="45"/>
    </row>
    <row r="156" s="2" customFormat="1">
      <c r="A156" s="39"/>
      <c r="B156" s="45"/>
      <c r="C156" s="319" t="s">
        <v>2745</v>
      </c>
      <c r="D156" s="319" t="s">
        <v>2746</v>
      </c>
      <c r="E156" s="18" t="s">
        <v>350</v>
      </c>
      <c r="F156" s="320">
        <v>11.981999999999999</v>
      </c>
      <c r="G156" s="39"/>
      <c r="H156" s="45"/>
    </row>
    <row r="157" s="2" customFormat="1" ht="16.8" customHeight="1">
      <c r="A157" s="39"/>
      <c r="B157" s="45"/>
      <c r="C157" s="315" t="s">
        <v>2299</v>
      </c>
      <c r="D157" s="316" t="s">
        <v>2300</v>
      </c>
      <c r="E157" s="317" t="s">
        <v>469</v>
      </c>
      <c r="F157" s="318">
        <v>122.265</v>
      </c>
      <c r="G157" s="39"/>
      <c r="H157" s="45"/>
    </row>
    <row r="158" s="2" customFormat="1" ht="16.8" customHeight="1">
      <c r="A158" s="39"/>
      <c r="B158" s="45"/>
      <c r="C158" s="319" t="s">
        <v>1</v>
      </c>
      <c r="D158" s="319" t="s">
        <v>2465</v>
      </c>
      <c r="E158" s="18" t="s">
        <v>1</v>
      </c>
      <c r="F158" s="320">
        <v>43.200000000000003</v>
      </c>
      <c r="G158" s="39"/>
      <c r="H158" s="45"/>
    </row>
    <row r="159" s="2" customFormat="1" ht="16.8" customHeight="1">
      <c r="A159" s="39"/>
      <c r="B159" s="45"/>
      <c r="C159" s="319" t="s">
        <v>1</v>
      </c>
      <c r="D159" s="319" t="s">
        <v>2466</v>
      </c>
      <c r="E159" s="18" t="s">
        <v>1</v>
      </c>
      <c r="F159" s="320">
        <v>43.200000000000003</v>
      </c>
      <c r="G159" s="39"/>
      <c r="H159" s="45"/>
    </row>
    <row r="160" s="2" customFormat="1" ht="16.8" customHeight="1">
      <c r="A160" s="39"/>
      <c r="B160" s="45"/>
      <c r="C160" s="319" t="s">
        <v>1</v>
      </c>
      <c r="D160" s="319" t="s">
        <v>2467</v>
      </c>
      <c r="E160" s="18" t="s">
        <v>1</v>
      </c>
      <c r="F160" s="320">
        <v>13.824999999999999</v>
      </c>
      <c r="G160" s="39"/>
      <c r="H160" s="45"/>
    </row>
    <row r="161" s="2" customFormat="1" ht="16.8" customHeight="1">
      <c r="A161" s="39"/>
      <c r="B161" s="45"/>
      <c r="C161" s="319" t="s">
        <v>1</v>
      </c>
      <c r="D161" s="319" t="s">
        <v>2468</v>
      </c>
      <c r="E161" s="18" t="s">
        <v>1</v>
      </c>
      <c r="F161" s="320">
        <v>13.824999999999999</v>
      </c>
      <c r="G161" s="39"/>
      <c r="H161" s="45"/>
    </row>
    <row r="162" s="2" customFormat="1">
      <c r="A162" s="39"/>
      <c r="B162" s="45"/>
      <c r="C162" s="319" t="s">
        <v>1</v>
      </c>
      <c r="D162" s="319" t="s">
        <v>2469</v>
      </c>
      <c r="E162" s="18" t="s">
        <v>1</v>
      </c>
      <c r="F162" s="320">
        <v>8.2149999999999999</v>
      </c>
      <c r="G162" s="39"/>
      <c r="H162" s="45"/>
    </row>
    <row r="163" s="2" customFormat="1" ht="16.8" customHeight="1">
      <c r="A163" s="39"/>
      <c r="B163" s="45"/>
      <c r="C163" s="319" t="s">
        <v>2299</v>
      </c>
      <c r="D163" s="319" t="s">
        <v>920</v>
      </c>
      <c r="E163" s="18" t="s">
        <v>1</v>
      </c>
      <c r="F163" s="320">
        <v>122.265</v>
      </c>
      <c r="G163" s="39"/>
      <c r="H163" s="45"/>
    </row>
    <row r="164" s="2" customFormat="1" ht="16.8" customHeight="1">
      <c r="A164" s="39"/>
      <c r="B164" s="45"/>
      <c r="C164" s="321" t="s">
        <v>2967</v>
      </c>
      <c r="D164" s="39"/>
      <c r="E164" s="39"/>
      <c r="F164" s="39"/>
      <c r="G164" s="39"/>
      <c r="H164" s="45"/>
    </row>
    <row r="165" s="2" customFormat="1" ht="16.8" customHeight="1">
      <c r="A165" s="39"/>
      <c r="B165" s="45"/>
      <c r="C165" s="319" t="s">
        <v>2460</v>
      </c>
      <c r="D165" s="319" t="s">
        <v>2461</v>
      </c>
      <c r="E165" s="18" t="s">
        <v>469</v>
      </c>
      <c r="F165" s="320">
        <v>241.01499999999999</v>
      </c>
      <c r="G165" s="39"/>
      <c r="H165" s="45"/>
    </row>
    <row r="166" s="2" customFormat="1" ht="16.8" customHeight="1">
      <c r="A166" s="39"/>
      <c r="B166" s="45"/>
      <c r="C166" s="319" t="s">
        <v>2320</v>
      </c>
      <c r="D166" s="319" t="s">
        <v>2321</v>
      </c>
      <c r="E166" s="18" t="s">
        <v>469</v>
      </c>
      <c r="F166" s="320">
        <v>241.01499999999999</v>
      </c>
      <c r="G166" s="39"/>
      <c r="H166" s="45"/>
    </row>
    <row r="167" s="2" customFormat="1" ht="16.8" customHeight="1">
      <c r="A167" s="39"/>
      <c r="B167" s="45"/>
      <c r="C167" s="319" t="s">
        <v>2323</v>
      </c>
      <c r="D167" s="319" t="s">
        <v>2324</v>
      </c>
      <c r="E167" s="18" t="s">
        <v>469</v>
      </c>
      <c r="F167" s="320">
        <v>122.265</v>
      </c>
      <c r="G167" s="39"/>
      <c r="H167" s="45"/>
    </row>
    <row r="168" s="2" customFormat="1" ht="16.8" customHeight="1">
      <c r="A168" s="39"/>
      <c r="B168" s="45"/>
      <c r="C168" s="319" t="s">
        <v>2326</v>
      </c>
      <c r="D168" s="319" t="s">
        <v>2327</v>
      </c>
      <c r="E168" s="18" t="s">
        <v>469</v>
      </c>
      <c r="F168" s="320">
        <v>122.265</v>
      </c>
      <c r="G168" s="39"/>
      <c r="H168" s="45"/>
    </row>
    <row r="169" s="2" customFormat="1" ht="16.8" customHeight="1">
      <c r="A169" s="39"/>
      <c r="B169" s="45"/>
      <c r="C169" s="319" t="s">
        <v>2492</v>
      </c>
      <c r="D169" s="319" t="s">
        <v>2493</v>
      </c>
      <c r="E169" s="18" t="s">
        <v>469</v>
      </c>
      <c r="F169" s="320">
        <v>122.265</v>
      </c>
      <c r="G169" s="39"/>
      <c r="H169" s="45"/>
    </row>
    <row r="170" s="2" customFormat="1" ht="16.8" customHeight="1">
      <c r="A170" s="39"/>
      <c r="B170" s="45"/>
      <c r="C170" s="319" t="s">
        <v>2495</v>
      </c>
      <c r="D170" s="319" t="s">
        <v>2496</v>
      </c>
      <c r="E170" s="18" t="s">
        <v>469</v>
      </c>
      <c r="F170" s="320">
        <v>122.265</v>
      </c>
      <c r="G170" s="39"/>
      <c r="H170" s="45"/>
    </row>
    <row r="171" s="2" customFormat="1" ht="16.8" customHeight="1">
      <c r="A171" s="39"/>
      <c r="B171" s="45"/>
      <c r="C171" s="319" t="s">
        <v>2498</v>
      </c>
      <c r="D171" s="319" t="s">
        <v>2499</v>
      </c>
      <c r="E171" s="18" t="s">
        <v>469</v>
      </c>
      <c r="F171" s="320">
        <v>122.265</v>
      </c>
      <c r="G171" s="39"/>
      <c r="H171" s="45"/>
    </row>
    <row r="172" s="2" customFormat="1" ht="16.8" customHeight="1">
      <c r="A172" s="39"/>
      <c r="B172" s="45"/>
      <c r="C172" s="319" t="s">
        <v>2501</v>
      </c>
      <c r="D172" s="319" t="s">
        <v>2502</v>
      </c>
      <c r="E172" s="18" t="s">
        <v>469</v>
      </c>
      <c r="F172" s="320">
        <v>122.265</v>
      </c>
      <c r="G172" s="39"/>
      <c r="H172" s="45"/>
    </row>
    <row r="173" s="2" customFormat="1">
      <c r="A173" s="39"/>
      <c r="B173" s="45"/>
      <c r="C173" s="319" t="s">
        <v>2504</v>
      </c>
      <c r="D173" s="319" t="s">
        <v>2505</v>
      </c>
      <c r="E173" s="18" t="s">
        <v>469</v>
      </c>
      <c r="F173" s="320">
        <v>122.265</v>
      </c>
      <c r="G173" s="39"/>
      <c r="H173" s="45"/>
    </row>
    <row r="174" s="2" customFormat="1" ht="16.8" customHeight="1">
      <c r="A174" s="39"/>
      <c r="B174" s="45"/>
      <c r="C174" s="315" t="s">
        <v>2302</v>
      </c>
      <c r="D174" s="316" t="s">
        <v>2303</v>
      </c>
      <c r="E174" s="317" t="s">
        <v>469</v>
      </c>
      <c r="F174" s="318">
        <v>118.75</v>
      </c>
      <c r="G174" s="39"/>
      <c r="H174" s="45"/>
    </row>
    <row r="175" s="2" customFormat="1" ht="16.8" customHeight="1">
      <c r="A175" s="39"/>
      <c r="B175" s="45"/>
      <c r="C175" s="319" t="s">
        <v>1</v>
      </c>
      <c r="D175" s="319" t="s">
        <v>2463</v>
      </c>
      <c r="E175" s="18" t="s">
        <v>1</v>
      </c>
      <c r="F175" s="320">
        <v>59.850000000000001</v>
      </c>
      <c r="G175" s="39"/>
      <c r="H175" s="45"/>
    </row>
    <row r="176" s="2" customFormat="1" ht="16.8" customHeight="1">
      <c r="A176" s="39"/>
      <c r="B176" s="45"/>
      <c r="C176" s="319" t="s">
        <v>1</v>
      </c>
      <c r="D176" s="319" t="s">
        <v>2464</v>
      </c>
      <c r="E176" s="18" t="s">
        <v>1</v>
      </c>
      <c r="F176" s="320">
        <v>58.899999999999999</v>
      </c>
      <c r="G176" s="39"/>
      <c r="H176" s="45"/>
    </row>
    <row r="177" s="2" customFormat="1" ht="16.8" customHeight="1">
      <c r="A177" s="39"/>
      <c r="B177" s="45"/>
      <c r="C177" s="319" t="s">
        <v>2302</v>
      </c>
      <c r="D177" s="319" t="s">
        <v>920</v>
      </c>
      <c r="E177" s="18" t="s">
        <v>1</v>
      </c>
      <c r="F177" s="320">
        <v>118.75</v>
      </c>
      <c r="G177" s="39"/>
      <c r="H177" s="45"/>
    </row>
    <row r="178" s="2" customFormat="1" ht="16.8" customHeight="1">
      <c r="A178" s="39"/>
      <c r="B178" s="45"/>
      <c r="C178" s="321" t="s">
        <v>2967</v>
      </c>
      <c r="D178" s="39"/>
      <c r="E178" s="39"/>
      <c r="F178" s="39"/>
      <c r="G178" s="39"/>
      <c r="H178" s="45"/>
    </row>
    <row r="179" s="2" customFormat="1" ht="16.8" customHeight="1">
      <c r="A179" s="39"/>
      <c r="B179" s="45"/>
      <c r="C179" s="319" t="s">
        <v>2460</v>
      </c>
      <c r="D179" s="319" t="s">
        <v>2461</v>
      </c>
      <c r="E179" s="18" t="s">
        <v>469</v>
      </c>
      <c r="F179" s="320">
        <v>241.01499999999999</v>
      </c>
      <c r="G179" s="39"/>
      <c r="H179" s="45"/>
    </row>
    <row r="180" s="2" customFormat="1" ht="16.8" customHeight="1">
      <c r="A180" s="39"/>
      <c r="B180" s="45"/>
      <c r="C180" s="319" t="s">
        <v>2317</v>
      </c>
      <c r="D180" s="319" t="s">
        <v>2318</v>
      </c>
      <c r="E180" s="18" t="s">
        <v>469</v>
      </c>
      <c r="F180" s="320">
        <v>118.75</v>
      </c>
      <c r="G180" s="39"/>
      <c r="H180" s="45"/>
    </row>
    <row r="181" s="2" customFormat="1" ht="16.8" customHeight="1">
      <c r="A181" s="39"/>
      <c r="B181" s="45"/>
      <c r="C181" s="319" t="s">
        <v>2320</v>
      </c>
      <c r="D181" s="319" t="s">
        <v>2321</v>
      </c>
      <c r="E181" s="18" t="s">
        <v>469</v>
      </c>
      <c r="F181" s="320">
        <v>241.01499999999999</v>
      </c>
      <c r="G181" s="39"/>
      <c r="H181" s="45"/>
    </row>
    <row r="182" s="2" customFormat="1" ht="16.8" customHeight="1">
      <c r="A182" s="39"/>
      <c r="B182" s="45"/>
      <c r="C182" s="319" t="s">
        <v>2489</v>
      </c>
      <c r="D182" s="319" t="s">
        <v>2490</v>
      </c>
      <c r="E182" s="18" t="s">
        <v>469</v>
      </c>
      <c r="F182" s="320">
        <v>118.75</v>
      </c>
      <c r="G182" s="39"/>
      <c r="H182" s="45"/>
    </row>
    <row r="183" s="2" customFormat="1" ht="16.8" customHeight="1">
      <c r="A183" s="39"/>
      <c r="B183" s="45"/>
      <c r="C183" s="319" t="s">
        <v>2507</v>
      </c>
      <c r="D183" s="319" t="s">
        <v>2508</v>
      </c>
      <c r="E183" s="18" t="s">
        <v>469</v>
      </c>
      <c r="F183" s="320">
        <v>118.75</v>
      </c>
      <c r="G183" s="39"/>
      <c r="H183" s="45"/>
    </row>
    <row r="184" s="2" customFormat="1">
      <c r="A184" s="39"/>
      <c r="B184" s="45"/>
      <c r="C184" s="319" t="s">
        <v>2721</v>
      </c>
      <c r="D184" s="319" t="s">
        <v>2722</v>
      </c>
      <c r="E184" s="18" t="s">
        <v>469</v>
      </c>
      <c r="F184" s="320">
        <v>118.75</v>
      </c>
      <c r="G184" s="39"/>
      <c r="H184" s="45"/>
    </row>
    <row r="185" s="2" customFormat="1" ht="16.8" customHeight="1">
      <c r="A185" s="39"/>
      <c r="B185" s="45"/>
      <c r="C185" s="315" t="s">
        <v>2305</v>
      </c>
      <c r="D185" s="316" t="s">
        <v>2305</v>
      </c>
      <c r="E185" s="317" t="s">
        <v>958</v>
      </c>
      <c r="F185" s="318">
        <v>542.39200000000005</v>
      </c>
      <c r="G185" s="39"/>
      <c r="H185" s="45"/>
    </row>
    <row r="186" s="2" customFormat="1" ht="16.8" customHeight="1">
      <c r="A186" s="39"/>
      <c r="B186" s="45"/>
      <c r="C186" s="319" t="s">
        <v>1</v>
      </c>
      <c r="D186" s="319" t="s">
        <v>2252</v>
      </c>
      <c r="E186" s="18" t="s">
        <v>1</v>
      </c>
      <c r="F186" s="320">
        <v>730.13099999999997</v>
      </c>
      <c r="G186" s="39"/>
      <c r="H186" s="45"/>
    </row>
    <row r="187" s="2" customFormat="1" ht="16.8" customHeight="1">
      <c r="A187" s="39"/>
      <c r="B187" s="45"/>
      <c r="C187" s="319" t="s">
        <v>1</v>
      </c>
      <c r="D187" s="319" t="s">
        <v>2400</v>
      </c>
      <c r="E187" s="18" t="s">
        <v>1</v>
      </c>
      <c r="F187" s="320">
        <v>-29.204999999999998</v>
      </c>
      <c r="G187" s="39"/>
      <c r="H187" s="45"/>
    </row>
    <row r="188" s="2" customFormat="1" ht="16.8" customHeight="1">
      <c r="A188" s="39"/>
      <c r="B188" s="45"/>
      <c r="C188" s="319" t="s">
        <v>1</v>
      </c>
      <c r="D188" s="319" t="s">
        <v>2401</v>
      </c>
      <c r="E188" s="18" t="s">
        <v>1</v>
      </c>
      <c r="F188" s="320">
        <v>-140.886</v>
      </c>
      <c r="G188" s="39"/>
      <c r="H188" s="45"/>
    </row>
    <row r="189" s="2" customFormat="1" ht="16.8" customHeight="1">
      <c r="A189" s="39"/>
      <c r="B189" s="45"/>
      <c r="C189" s="319" t="s">
        <v>1</v>
      </c>
      <c r="D189" s="319" t="s">
        <v>2402</v>
      </c>
      <c r="E189" s="18" t="s">
        <v>1</v>
      </c>
      <c r="F189" s="320">
        <v>-1.3060000000000001</v>
      </c>
      <c r="G189" s="39"/>
      <c r="H189" s="45"/>
    </row>
    <row r="190" s="2" customFormat="1" ht="16.8" customHeight="1">
      <c r="A190" s="39"/>
      <c r="B190" s="45"/>
      <c r="C190" s="319" t="s">
        <v>1</v>
      </c>
      <c r="D190" s="319" t="s">
        <v>2403</v>
      </c>
      <c r="E190" s="18" t="s">
        <v>1</v>
      </c>
      <c r="F190" s="320">
        <v>-3.2909999999999999</v>
      </c>
      <c r="G190" s="39"/>
      <c r="H190" s="45"/>
    </row>
    <row r="191" s="2" customFormat="1" ht="16.8" customHeight="1">
      <c r="A191" s="39"/>
      <c r="B191" s="45"/>
      <c r="C191" s="319" t="s">
        <v>1</v>
      </c>
      <c r="D191" s="319" t="s">
        <v>2404</v>
      </c>
      <c r="E191" s="18" t="s">
        <v>1</v>
      </c>
      <c r="F191" s="320">
        <v>-4.4160000000000004</v>
      </c>
      <c r="G191" s="39"/>
      <c r="H191" s="45"/>
    </row>
    <row r="192" s="2" customFormat="1" ht="16.8" customHeight="1">
      <c r="A192" s="39"/>
      <c r="B192" s="45"/>
      <c r="C192" s="319" t="s">
        <v>1</v>
      </c>
      <c r="D192" s="319" t="s">
        <v>2405</v>
      </c>
      <c r="E192" s="18" t="s">
        <v>1</v>
      </c>
      <c r="F192" s="320">
        <v>-0.78500000000000003</v>
      </c>
      <c r="G192" s="39"/>
      <c r="H192" s="45"/>
    </row>
    <row r="193" s="2" customFormat="1" ht="16.8" customHeight="1">
      <c r="A193" s="39"/>
      <c r="B193" s="45"/>
      <c r="C193" s="319" t="s">
        <v>1</v>
      </c>
      <c r="D193" s="319" t="s">
        <v>2406</v>
      </c>
      <c r="E193" s="18" t="s">
        <v>1</v>
      </c>
      <c r="F193" s="320">
        <v>-7.8499999999999996</v>
      </c>
      <c r="G193" s="39"/>
      <c r="H193" s="45"/>
    </row>
    <row r="194" s="2" customFormat="1" ht="16.8" customHeight="1">
      <c r="A194" s="39"/>
      <c r="B194" s="45"/>
      <c r="C194" s="319" t="s">
        <v>2305</v>
      </c>
      <c r="D194" s="319" t="s">
        <v>920</v>
      </c>
      <c r="E194" s="18" t="s">
        <v>1</v>
      </c>
      <c r="F194" s="320">
        <v>542.39200000000005</v>
      </c>
      <c r="G194" s="39"/>
      <c r="H194" s="45"/>
    </row>
    <row r="195" s="2" customFormat="1" ht="16.8" customHeight="1">
      <c r="A195" s="39"/>
      <c r="B195" s="45"/>
      <c r="C195" s="321" t="s">
        <v>2967</v>
      </c>
      <c r="D195" s="39"/>
      <c r="E195" s="39"/>
      <c r="F195" s="39"/>
      <c r="G195" s="39"/>
      <c r="H195" s="45"/>
    </row>
    <row r="196" s="2" customFormat="1" ht="16.8" customHeight="1">
      <c r="A196" s="39"/>
      <c r="B196" s="45"/>
      <c r="C196" s="319" t="s">
        <v>2397</v>
      </c>
      <c r="D196" s="319" t="s">
        <v>2398</v>
      </c>
      <c r="E196" s="18" t="s">
        <v>958</v>
      </c>
      <c r="F196" s="320">
        <v>433.91399999999999</v>
      </c>
      <c r="G196" s="39"/>
      <c r="H196" s="45"/>
    </row>
    <row r="197" s="2" customFormat="1" ht="16.8" customHeight="1">
      <c r="A197" s="39"/>
      <c r="B197" s="45"/>
      <c r="C197" s="319" t="s">
        <v>2410</v>
      </c>
      <c r="D197" s="319" t="s">
        <v>2411</v>
      </c>
      <c r="E197" s="18" t="s">
        <v>350</v>
      </c>
      <c r="F197" s="320">
        <v>1112.126</v>
      </c>
      <c r="G197" s="39"/>
      <c r="H197" s="45"/>
    </row>
    <row r="198" s="2" customFormat="1" ht="16.8" customHeight="1">
      <c r="A198" s="39"/>
      <c r="B198" s="45"/>
      <c r="C198" s="315" t="s">
        <v>2307</v>
      </c>
      <c r="D198" s="316" t="s">
        <v>2308</v>
      </c>
      <c r="E198" s="317" t="s">
        <v>958</v>
      </c>
      <c r="F198" s="318">
        <v>108.47799999999999</v>
      </c>
      <c r="G198" s="39"/>
      <c r="H198" s="45"/>
    </row>
    <row r="199" s="2" customFormat="1" ht="16.8" customHeight="1">
      <c r="A199" s="39"/>
      <c r="B199" s="45"/>
      <c r="C199" s="319" t="s">
        <v>2307</v>
      </c>
      <c r="D199" s="319" t="s">
        <v>2409</v>
      </c>
      <c r="E199" s="18" t="s">
        <v>1</v>
      </c>
      <c r="F199" s="320">
        <v>108.47799999999999</v>
      </c>
      <c r="G199" s="39"/>
      <c r="H199" s="45"/>
    </row>
    <row r="200" s="2" customFormat="1" ht="16.8" customHeight="1">
      <c r="A200" s="39"/>
      <c r="B200" s="45"/>
      <c r="C200" s="321" t="s">
        <v>2967</v>
      </c>
      <c r="D200" s="39"/>
      <c r="E200" s="39"/>
      <c r="F200" s="39"/>
      <c r="G200" s="39"/>
      <c r="H200" s="45"/>
    </row>
    <row r="201" s="2" customFormat="1" ht="16.8" customHeight="1">
      <c r="A201" s="39"/>
      <c r="B201" s="45"/>
      <c r="C201" s="319" t="s">
        <v>2397</v>
      </c>
      <c r="D201" s="319" t="s">
        <v>2398</v>
      </c>
      <c r="E201" s="18" t="s">
        <v>958</v>
      </c>
      <c r="F201" s="320">
        <v>433.91399999999999</v>
      </c>
      <c r="G201" s="39"/>
      <c r="H201" s="45"/>
    </row>
    <row r="202" s="2" customFormat="1" ht="16.8" customHeight="1">
      <c r="A202" s="39"/>
      <c r="B202" s="45"/>
      <c r="C202" s="319" t="s">
        <v>2394</v>
      </c>
      <c r="D202" s="319" t="s">
        <v>2395</v>
      </c>
      <c r="E202" s="18" t="s">
        <v>958</v>
      </c>
      <c r="F202" s="320">
        <v>108.47799999999999</v>
      </c>
      <c r="G202" s="39"/>
      <c r="H202" s="45"/>
    </row>
    <row r="203" s="2" customFormat="1" ht="16.8" customHeight="1">
      <c r="A203" s="39"/>
      <c r="B203" s="45"/>
      <c r="C203" s="315" t="s">
        <v>2407</v>
      </c>
      <c r="D203" s="316" t="s">
        <v>2969</v>
      </c>
      <c r="E203" s="317" t="s">
        <v>958</v>
      </c>
      <c r="F203" s="318">
        <v>433.91399999999999</v>
      </c>
      <c r="G203" s="39"/>
      <c r="H203" s="45"/>
    </row>
    <row r="204" s="2" customFormat="1" ht="16.8" customHeight="1">
      <c r="A204" s="39"/>
      <c r="B204" s="45"/>
      <c r="C204" s="319" t="s">
        <v>2407</v>
      </c>
      <c r="D204" s="319" t="s">
        <v>2408</v>
      </c>
      <c r="E204" s="18" t="s">
        <v>1</v>
      </c>
      <c r="F204" s="320">
        <v>433.91399999999999</v>
      </c>
      <c r="G204" s="39"/>
      <c r="H204" s="45"/>
    </row>
    <row r="205" s="2" customFormat="1" ht="16.8" customHeight="1">
      <c r="A205" s="39"/>
      <c r="B205" s="45"/>
      <c r="C205" s="315" t="s">
        <v>2310</v>
      </c>
      <c r="D205" s="316" t="s">
        <v>2310</v>
      </c>
      <c r="E205" s="317" t="s">
        <v>469</v>
      </c>
      <c r="F205" s="318">
        <v>249.983</v>
      </c>
      <c r="G205" s="39"/>
      <c r="H205" s="45"/>
    </row>
    <row r="206" s="2" customFormat="1" ht="16.8" customHeight="1">
      <c r="A206" s="39"/>
      <c r="B206" s="45"/>
      <c r="C206" s="319" t="s">
        <v>1</v>
      </c>
      <c r="D206" s="319" t="s">
        <v>2443</v>
      </c>
      <c r="E206" s="18" t="s">
        <v>1</v>
      </c>
      <c r="F206" s="320">
        <v>28.600000000000001</v>
      </c>
      <c r="G206" s="39"/>
      <c r="H206" s="45"/>
    </row>
    <row r="207" s="2" customFormat="1" ht="16.8" customHeight="1">
      <c r="A207" s="39"/>
      <c r="B207" s="45"/>
      <c r="C207" s="319" t="s">
        <v>1</v>
      </c>
      <c r="D207" s="319" t="s">
        <v>2444</v>
      </c>
      <c r="E207" s="18" t="s">
        <v>1</v>
      </c>
      <c r="F207" s="320">
        <v>33</v>
      </c>
      <c r="G207" s="39"/>
      <c r="H207" s="45"/>
    </row>
    <row r="208" s="2" customFormat="1" ht="16.8" customHeight="1">
      <c r="A208" s="39"/>
      <c r="B208" s="45"/>
      <c r="C208" s="319" t="s">
        <v>1</v>
      </c>
      <c r="D208" s="319" t="s">
        <v>2445</v>
      </c>
      <c r="E208" s="18" t="s">
        <v>1</v>
      </c>
      <c r="F208" s="320">
        <v>30.359999999999999</v>
      </c>
      <c r="G208" s="39"/>
      <c r="H208" s="45"/>
    </row>
    <row r="209" s="2" customFormat="1" ht="16.8" customHeight="1">
      <c r="A209" s="39"/>
      <c r="B209" s="45"/>
      <c r="C209" s="319" t="s">
        <v>1</v>
      </c>
      <c r="D209" s="319" t="s">
        <v>2446</v>
      </c>
      <c r="E209" s="18" t="s">
        <v>1</v>
      </c>
      <c r="F209" s="320">
        <v>33</v>
      </c>
      <c r="G209" s="39"/>
      <c r="H209" s="45"/>
    </row>
    <row r="210" s="2" customFormat="1" ht="16.8" customHeight="1">
      <c r="A210" s="39"/>
      <c r="B210" s="45"/>
      <c r="C210" s="319" t="s">
        <v>1</v>
      </c>
      <c r="D210" s="319" t="s">
        <v>2447</v>
      </c>
      <c r="E210" s="18" t="s">
        <v>1</v>
      </c>
      <c r="F210" s="320">
        <v>1.613</v>
      </c>
      <c r="G210" s="39"/>
      <c r="H210" s="45"/>
    </row>
    <row r="211" s="2" customFormat="1" ht="16.8" customHeight="1">
      <c r="A211" s="39"/>
      <c r="B211" s="45"/>
      <c r="C211" s="319" t="s">
        <v>1</v>
      </c>
      <c r="D211" s="319" t="s">
        <v>2448</v>
      </c>
      <c r="E211" s="18" t="s">
        <v>1</v>
      </c>
      <c r="F211" s="320">
        <v>8.5999999999999996</v>
      </c>
      <c r="G211" s="39"/>
      <c r="H211" s="45"/>
    </row>
    <row r="212" s="2" customFormat="1" ht="16.8" customHeight="1">
      <c r="A212" s="39"/>
      <c r="B212" s="45"/>
      <c r="C212" s="319" t="s">
        <v>1</v>
      </c>
      <c r="D212" s="319" t="s">
        <v>2449</v>
      </c>
      <c r="E212" s="18" t="s">
        <v>1</v>
      </c>
      <c r="F212" s="320">
        <v>4.2999999999999998</v>
      </c>
      <c r="G212" s="39"/>
      <c r="H212" s="45"/>
    </row>
    <row r="213" s="2" customFormat="1" ht="16.8" customHeight="1">
      <c r="A213" s="39"/>
      <c r="B213" s="45"/>
      <c r="C213" s="319" t="s">
        <v>1</v>
      </c>
      <c r="D213" s="319" t="s">
        <v>2450</v>
      </c>
      <c r="E213" s="18" t="s">
        <v>1</v>
      </c>
      <c r="F213" s="320">
        <v>10.32</v>
      </c>
      <c r="G213" s="39"/>
      <c r="H213" s="45"/>
    </row>
    <row r="214" s="2" customFormat="1" ht="16.8" customHeight="1">
      <c r="A214" s="39"/>
      <c r="B214" s="45"/>
      <c r="C214" s="319" t="s">
        <v>1</v>
      </c>
      <c r="D214" s="319" t="s">
        <v>2451</v>
      </c>
      <c r="E214" s="18" t="s">
        <v>1</v>
      </c>
      <c r="F214" s="320">
        <v>15.48</v>
      </c>
      <c r="G214" s="39"/>
      <c r="H214" s="45"/>
    </row>
    <row r="215" s="2" customFormat="1" ht="16.8" customHeight="1">
      <c r="A215" s="39"/>
      <c r="B215" s="45"/>
      <c r="C215" s="319" t="s">
        <v>1</v>
      </c>
      <c r="D215" s="319" t="s">
        <v>2452</v>
      </c>
      <c r="E215" s="18" t="s">
        <v>1</v>
      </c>
      <c r="F215" s="320">
        <v>3.6549999999999998</v>
      </c>
      <c r="G215" s="39"/>
      <c r="H215" s="45"/>
    </row>
    <row r="216" s="2" customFormat="1" ht="16.8" customHeight="1">
      <c r="A216" s="39"/>
      <c r="B216" s="45"/>
      <c r="C216" s="319" t="s">
        <v>1</v>
      </c>
      <c r="D216" s="319" t="s">
        <v>2453</v>
      </c>
      <c r="E216" s="18" t="s">
        <v>1</v>
      </c>
      <c r="F216" s="320">
        <v>16.984999999999999</v>
      </c>
      <c r="G216" s="39"/>
      <c r="H216" s="45"/>
    </row>
    <row r="217" s="2" customFormat="1" ht="16.8" customHeight="1">
      <c r="A217" s="39"/>
      <c r="B217" s="45"/>
      <c r="C217" s="319" t="s">
        <v>1</v>
      </c>
      <c r="D217" s="319" t="s">
        <v>2454</v>
      </c>
      <c r="E217" s="18" t="s">
        <v>1</v>
      </c>
      <c r="F217" s="320">
        <v>12.470000000000001</v>
      </c>
      <c r="G217" s="39"/>
      <c r="H217" s="45"/>
    </row>
    <row r="218" s="2" customFormat="1" ht="16.8" customHeight="1">
      <c r="A218" s="39"/>
      <c r="B218" s="45"/>
      <c r="C218" s="319" t="s">
        <v>1</v>
      </c>
      <c r="D218" s="319" t="s">
        <v>2455</v>
      </c>
      <c r="E218" s="18" t="s">
        <v>1</v>
      </c>
      <c r="F218" s="320">
        <v>7.3099999999999996</v>
      </c>
      <c r="G218" s="39"/>
      <c r="H218" s="45"/>
    </row>
    <row r="219" s="2" customFormat="1" ht="16.8" customHeight="1">
      <c r="A219" s="39"/>
      <c r="B219" s="45"/>
      <c r="C219" s="319" t="s">
        <v>1</v>
      </c>
      <c r="D219" s="319" t="s">
        <v>2456</v>
      </c>
      <c r="E219" s="18" t="s">
        <v>1</v>
      </c>
      <c r="F219" s="320">
        <v>7.5250000000000004</v>
      </c>
      <c r="G219" s="39"/>
      <c r="H219" s="45"/>
    </row>
    <row r="220" s="2" customFormat="1" ht="16.8" customHeight="1">
      <c r="A220" s="39"/>
      <c r="B220" s="45"/>
      <c r="C220" s="319" t="s">
        <v>1</v>
      </c>
      <c r="D220" s="319" t="s">
        <v>2457</v>
      </c>
      <c r="E220" s="18" t="s">
        <v>1</v>
      </c>
      <c r="F220" s="320">
        <v>1.9350000000000001</v>
      </c>
      <c r="G220" s="39"/>
      <c r="H220" s="45"/>
    </row>
    <row r="221" s="2" customFormat="1" ht="16.8" customHeight="1">
      <c r="A221" s="39"/>
      <c r="B221" s="45"/>
      <c r="C221" s="319" t="s">
        <v>1</v>
      </c>
      <c r="D221" s="319" t="s">
        <v>2458</v>
      </c>
      <c r="E221" s="18" t="s">
        <v>1</v>
      </c>
      <c r="F221" s="320">
        <v>17.844999999999999</v>
      </c>
      <c r="G221" s="39"/>
      <c r="H221" s="45"/>
    </row>
    <row r="222" s="2" customFormat="1" ht="16.8" customHeight="1">
      <c r="A222" s="39"/>
      <c r="B222" s="45"/>
      <c r="C222" s="319" t="s">
        <v>1</v>
      </c>
      <c r="D222" s="319" t="s">
        <v>2459</v>
      </c>
      <c r="E222" s="18" t="s">
        <v>1</v>
      </c>
      <c r="F222" s="320">
        <v>16.984999999999999</v>
      </c>
      <c r="G222" s="39"/>
      <c r="H222" s="45"/>
    </row>
    <row r="223" s="2" customFormat="1" ht="16.8" customHeight="1">
      <c r="A223" s="39"/>
      <c r="B223" s="45"/>
      <c r="C223" s="319" t="s">
        <v>2310</v>
      </c>
      <c r="D223" s="319" t="s">
        <v>920</v>
      </c>
      <c r="E223" s="18" t="s">
        <v>1</v>
      </c>
      <c r="F223" s="320">
        <v>249.983</v>
      </c>
      <c r="G223" s="39"/>
      <c r="H223" s="45"/>
    </row>
    <row r="224" s="2" customFormat="1" ht="16.8" customHeight="1">
      <c r="A224" s="39"/>
      <c r="B224" s="45"/>
      <c r="C224" s="321" t="s">
        <v>2967</v>
      </c>
      <c r="D224" s="39"/>
      <c r="E224" s="39"/>
      <c r="F224" s="39"/>
      <c r="G224" s="39"/>
      <c r="H224" s="45"/>
    </row>
    <row r="225" s="2" customFormat="1" ht="16.8" customHeight="1">
      <c r="A225" s="39"/>
      <c r="B225" s="45"/>
      <c r="C225" s="319" t="s">
        <v>2440</v>
      </c>
      <c r="D225" s="319" t="s">
        <v>2441</v>
      </c>
      <c r="E225" s="18" t="s">
        <v>469</v>
      </c>
      <c r="F225" s="320">
        <v>249.983</v>
      </c>
      <c r="G225" s="39"/>
      <c r="H225" s="45"/>
    </row>
    <row r="226" s="2" customFormat="1">
      <c r="A226" s="39"/>
      <c r="B226" s="45"/>
      <c r="C226" s="319" t="s">
        <v>2367</v>
      </c>
      <c r="D226" s="319" t="s">
        <v>2368</v>
      </c>
      <c r="E226" s="18" t="s">
        <v>958</v>
      </c>
      <c r="F226" s="320">
        <v>99.992999999999995</v>
      </c>
      <c r="G226" s="39"/>
      <c r="H226" s="45"/>
    </row>
    <row r="227" s="2" customFormat="1" ht="16.8" customHeight="1">
      <c r="A227" s="39"/>
      <c r="B227" s="45"/>
      <c r="C227" s="319" t="s">
        <v>2375</v>
      </c>
      <c r="D227" s="319" t="s">
        <v>2376</v>
      </c>
      <c r="E227" s="18" t="s">
        <v>958</v>
      </c>
      <c r="F227" s="320">
        <v>49.997</v>
      </c>
      <c r="G227" s="39"/>
      <c r="H227" s="45"/>
    </row>
    <row r="228" s="2" customFormat="1" ht="16.8" customHeight="1">
      <c r="A228" s="39"/>
      <c r="B228" s="45"/>
      <c r="C228" s="319" t="s">
        <v>2430</v>
      </c>
      <c r="D228" s="319" t="s">
        <v>2431</v>
      </c>
      <c r="E228" s="18" t="s">
        <v>469</v>
      </c>
      <c r="F228" s="320">
        <v>249.983</v>
      </c>
      <c r="G228" s="39"/>
      <c r="H228" s="45"/>
    </row>
    <row r="229" s="2" customFormat="1" ht="16.8" customHeight="1">
      <c r="A229" s="39"/>
      <c r="B229" s="45"/>
      <c r="C229" s="319" t="s">
        <v>2433</v>
      </c>
      <c r="D229" s="319" t="s">
        <v>2434</v>
      </c>
      <c r="E229" s="18" t="s">
        <v>469</v>
      </c>
      <c r="F229" s="320">
        <v>249.983</v>
      </c>
      <c r="G229" s="39"/>
      <c r="H229" s="45"/>
    </row>
    <row r="230" s="2" customFormat="1">
      <c r="A230" s="39"/>
      <c r="B230" s="45"/>
      <c r="C230" s="319" t="s">
        <v>2471</v>
      </c>
      <c r="D230" s="319" t="s">
        <v>2472</v>
      </c>
      <c r="E230" s="18" t="s">
        <v>469</v>
      </c>
      <c r="F230" s="320">
        <v>249.983</v>
      </c>
      <c r="G230" s="39"/>
      <c r="H230" s="45"/>
    </row>
    <row r="231" s="2" customFormat="1">
      <c r="A231" s="39"/>
      <c r="B231" s="45"/>
      <c r="C231" s="319" t="s">
        <v>2474</v>
      </c>
      <c r="D231" s="319" t="s">
        <v>2475</v>
      </c>
      <c r="E231" s="18" t="s">
        <v>469</v>
      </c>
      <c r="F231" s="320">
        <v>249.983</v>
      </c>
      <c r="G231" s="39"/>
      <c r="H231" s="45"/>
    </row>
    <row r="232" s="2" customFormat="1" ht="7.44" customHeight="1">
      <c r="A232" s="39"/>
      <c r="B232" s="181"/>
      <c r="C232" s="182"/>
      <c r="D232" s="182"/>
      <c r="E232" s="182"/>
      <c r="F232" s="182"/>
      <c r="G232" s="182"/>
      <c r="H232" s="45"/>
    </row>
    <row r="233" s="2" customFormat="1">
      <c r="A233" s="39"/>
      <c r="B233" s="39"/>
      <c r="C233" s="39"/>
      <c r="D233" s="39"/>
      <c r="E233" s="39"/>
      <c r="F233" s="39"/>
      <c r="G233" s="39"/>
      <c r="H233" s="39"/>
    </row>
  </sheetData>
  <sheetProtection sheet="1" formatColumns="0" formatRows="0" objects="1" scenarios="1" spinCount="100000" saltValue="G4rjzI6PeItIUlZC4HQX5JttfaQKWkGLUbQe7kdZec+zB10rk2Gc0DWcbxJD3iyLDBN4Br48S0A7GFAX9j/EEw==" hashValue="pT0sXJ3UoiMHRDCQgPTm8FcWlD78E1Iv7yT1XEqh7fCKNBiuQ9q2/LpQyTTf6lIzZEsGzWlDa1F62jSgCJsF4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146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148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2" t="s">
        <v>28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ROUND((SUM(BE134:BE242)),  2)</f>
        <v>0</v>
      </c>
      <c r="G35" s="39"/>
      <c r="H35" s="39"/>
      <c r="I35" s="166">
        <v>0.20999999999999999</v>
      </c>
      <c r="J35" s="165">
        <f>ROUND(((SUM(BE134:BE242))*I35),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ROUND((SUM(BF134:BF242)),  2)</f>
        <v>0</v>
      </c>
      <c r="G36" s="39"/>
      <c r="H36" s="39"/>
      <c r="I36" s="166">
        <v>0.12</v>
      </c>
      <c r="J36" s="165">
        <f>ROUND(((SUM(BF134:BF242))*I36),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ROUND((SUM(BG134:BG242)),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ROUND((SUM(BH134:BH242)),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ROUND((SUM(BI134:BI242)),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146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D.1.2. - Ústřední vytápění_ES-M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154</v>
      </c>
      <c r="E99" s="193"/>
      <c r="F99" s="193"/>
      <c r="G99" s="193"/>
      <c r="H99" s="193"/>
      <c r="I99" s="193"/>
      <c r="J99" s="194">
        <f>J135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155</v>
      </c>
      <c r="E100" s="198"/>
      <c r="F100" s="198"/>
      <c r="G100" s="198"/>
      <c r="H100" s="198"/>
      <c r="I100" s="198"/>
      <c r="J100" s="199">
        <f>J136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156</v>
      </c>
      <c r="E101" s="198"/>
      <c r="F101" s="198"/>
      <c r="G101" s="198"/>
      <c r="H101" s="198"/>
      <c r="I101" s="198"/>
      <c r="J101" s="199">
        <f>J150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157</v>
      </c>
      <c r="E102" s="198"/>
      <c r="F102" s="198"/>
      <c r="G102" s="198"/>
      <c r="H102" s="198"/>
      <c r="I102" s="198"/>
      <c r="J102" s="199">
        <f>J158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158</v>
      </c>
      <c r="E103" s="198"/>
      <c r="F103" s="198"/>
      <c r="G103" s="198"/>
      <c r="H103" s="198"/>
      <c r="I103" s="198"/>
      <c r="J103" s="199">
        <f>J185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159</v>
      </c>
      <c r="E104" s="198"/>
      <c r="F104" s="198"/>
      <c r="G104" s="198"/>
      <c r="H104" s="198"/>
      <c r="I104" s="198"/>
      <c r="J104" s="199">
        <f>J202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160</v>
      </c>
      <c r="E105" s="198"/>
      <c r="F105" s="198"/>
      <c r="G105" s="198"/>
      <c r="H105" s="198"/>
      <c r="I105" s="198"/>
      <c r="J105" s="199">
        <f>J217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161</v>
      </c>
      <c r="E106" s="198"/>
      <c r="F106" s="198"/>
      <c r="G106" s="198"/>
      <c r="H106" s="198"/>
      <c r="I106" s="198"/>
      <c r="J106" s="199">
        <f>J223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162</v>
      </c>
      <c r="E107" s="198"/>
      <c r="F107" s="198"/>
      <c r="G107" s="198"/>
      <c r="H107" s="198"/>
      <c r="I107" s="198"/>
      <c r="J107" s="199">
        <f>J227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163</v>
      </c>
      <c r="E108" s="193"/>
      <c r="F108" s="193"/>
      <c r="G108" s="193"/>
      <c r="H108" s="193"/>
      <c r="I108" s="193"/>
      <c r="J108" s="194">
        <f>J230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164</v>
      </c>
      <c r="E109" s="193"/>
      <c r="F109" s="193"/>
      <c r="G109" s="193"/>
      <c r="H109" s="193"/>
      <c r="I109" s="193"/>
      <c r="J109" s="194">
        <f>J232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6"/>
      <c r="C110" s="134"/>
      <c r="D110" s="197" t="s">
        <v>165</v>
      </c>
      <c r="E110" s="198"/>
      <c r="F110" s="198"/>
      <c r="G110" s="198"/>
      <c r="H110" s="198"/>
      <c r="I110" s="198"/>
      <c r="J110" s="199">
        <f>J233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166</v>
      </c>
      <c r="E111" s="198"/>
      <c r="F111" s="198"/>
      <c r="G111" s="198"/>
      <c r="H111" s="198"/>
      <c r="I111" s="198"/>
      <c r="J111" s="199">
        <f>J235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167</v>
      </c>
      <c r="E112" s="198"/>
      <c r="F112" s="198"/>
      <c r="G112" s="198"/>
      <c r="H112" s="198"/>
      <c r="I112" s="198"/>
      <c r="J112" s="199">
        <f>J240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168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5" t="str">
        <f>E7</f>
        <v>ČZU akce - sloučení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145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5" t="s">
        <v>146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147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E11</f>
        <v>D.1.2. - Ústřední vytápění_ES-M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F14</f>
        <v>areál ČZU v Praze</v>
      </c>
      <c r="G128" s="41"/>
      <c r="H128" s="41"/>
      <c r="I128" s="33" t="s">
        <v>22</v>
      </c>
      <c r="J128" s="80" t="str">
        <f>IF(J14="","",J14)</f>
        <v>15. 7. 2024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E17</f>
        <v>ČZU v Praze, Kamýcká 129, 165 00 Praha 6 - Suchdol</v>
      </c>
      <c r="G130" s="41"/>
      <c r="H130" s="41"/>
      <c r="I130" s="33" t="s">
        <v>31</v>
      </c>
      <c r="J130" s="37" t="str">
        <f>E23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29</v>
      </c>
      <c r="D131" s="41"/>
      <c r="E131" s="41"/>
      <c r="F131" s="28" t="str">
        <f>IF(E20="","",E20)</f>
        <v>Vyplň údaj</v>
      </c>
      <c r="G131" s="41"/>
      <c r="H131" s="41"/>
      <c r="I131" s="33" t="s">
        <v>34</v>
      </c>
      <c r="J131" s="37" t="str">
        <f>E26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1"/>
      <c r="B133" s="202"/>
      <c r="C133" s="203" t="s">
        <v>169</v>
      </c>
      <c r="D133" s="204" t="s">
        <v>61</v>
      </c>
      <c r="E133" s="204" t="s">
        <v>57</v>
      </c>
      <c r="F133" s="204" t="s">
        <v>58</v>
      </c>
      <c r="G133" s="204" t="s">
        <v>170</v>
      </c>
      <c r="H133" s="204" t="s">
        <v>171</v>
      </c>
      <c r="I133" s="204" t="s">
        <v>172</v>
      </c>
      <c r="J133" s="204" t="s">
        <v>151</v>
      </c>
      <c r="K133" s="205" t="s">
        <v>173</v>
      </c>
      <c r="L133" s="206"/>
      <c r="M133" s="101" t="s">
        <v>1</v>
      </c>
      <c r="N133" s="102" t="s">
        <v>40</v>
      </c>
      <c r="O133" s="102" t="s">
        <v>174</v>
      </c>
      <c r="P133" s="102" t="s">
        <v>175</v>
      </c>
      <c r="Q133" s="102" t="s">
        <v>176</v>
      </c>
      <c r="R133" s="102" t="s">
        <v>177</v>
      </c>
      <c r="S133" s="102" t="s">
        <v>178</v>
      </c>
      <c r="T133" s="103" t="s">
        <v>179</v>
      </c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</row>
    <row r="134" s="2" customFormat="1" ht="22.8" customHeight="1">
      <c r="A134" s="39"/>
      <c r="B134" s="40"/>
      <c r="C134" s="108" t="s">
        <v>180</v>
      </c>
      <c r="D134" s="41"/>
      <c r="E134" s="41"/>
      <c r="F134" s="41"/>
      <c r="G134" s="41"/>
      <c r="H134" s="41"/>
      <c r="I134" s="41"/>
      <c r="J134" s="207">
        <f>BK134</f>
        <v>0</v>
      </c>
      <c r="K134" s="41"/>
      <c r="L134" s="45"/>
      <c r="M134" s="104"/>
      <c r="N134" s="208"/>
      <c r="O134" s="105"/>
      <c r="P134" s="209">
        <f>P135+P230+P232</f>
        <v>0</v>
      </c>
      <c r="Q134" s="105"/>
      <c r="R134" s="209">
        <f>R135+R230+R232</f>
        <v>14.042620000000001</v>
      </c>
      <c r="S134" s="105"/>
      <c r="T134" s="210">
        <f>T135+T230+T232</f>
        <v>5.6515800000000009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75</v>
      </c>
      <c r="AU134" s="18" t="s">
        <v>153</v>
      </c>
      <c r="BK134" s="211">
        <f>BK135+BK230+BK232</f>
        <v>0</v>
      </c>
    </row>
    <row r="135" s="12" customFormat="1" ht="25.92" customHeight="1">
      <c r="A135" s="12"/>
      <c r="B135" s="212"/>
      <c r="C135" s="213"/>
      <c r="D135" s="214" t="s">
        <v>75</v>
      </c>
      <c r="E135" s="215" t="s">
        <v>181</v>
      </c>
      <c r="F135" s="215" t="s">
        <v>182</v>
      </c>
      <c r="G135" s="213"/>
      <c r="H135" s="213"/>
      <c r="I135" s="216"/>
      <c r="J135" s="217">
        <f>BK135</f>
        <v>0</v>
      </c>
      <c r="K135" s="213"/>
      <c r="L135" s="218"/>
      <c r="M135" s="219"/>
      <c r="N135" s="220"/>
      <c r="O135" s="220"/>
      <c r="P135" s="221">
        <f>P136+P150+P158+P185+P202+P217+P223+P227</f>
        <v>0</v>
      </c>
      <c r="Q135" s="220"/>
      <c r="R135" s="221">
        <f>R136+R150+R158+R185+R202+R217+R223+R227</f>
        <v>14.042620000000001</v>
      </c>
      <c r="S135" s="220"/>
      <c r="T135" s="222">
        <f>T136+T150+T158+T185+T202+T217+T223+T227</f>
        <v>5.6515800000000009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3" t="s">
        <v>85</v>
      </c>
      <c r="AT135" s="224" t="s">
        <v>75</v>
      </c>
      <c r="AU135" s="224" t="s">
        <v>76</v>
      </c>
      <c r="AY135" s="223" t="s">
        <v>183</v>
      </c>
      <c r="BK135" s="225">
        <f>BK136+BK150+BK158+BK185+BK202+BK217+BK223+BK227</f>
        <v>0</v>
      </c>
    </row>
    <row r="136" s="12" customFormat="1" ht="22.8" customHeight="1">
      <c r="A136" s="12"/>
      <c r="B136" s="212"/>
      <c r="C136" s="213"/>
      <c r="D136" s="214" t="s">
        <v>75</v>
      </c>
      <c r="E136" s="226" t="s">
        <v>184</v>
      </c>
      <c r="F136" s="226" t="s">
        <v>185</v>
      </c>
      <c r="G136" s="213"/>
      <c r="H136" s="213"/>
      <c r="I136" s="216"/>
      <c r="J136" s="227">
        <f>BK136</f>
        <v>0</v>
      </c>
      <c r="K136" s="213"/>
      <c r="L136" s="218"/>
      <c r="M136" s="219"/>
      <c r="N136" s="220"/>
      <c r="O136" s="220"/>
      <c r="P136" s="221">
        <f>SUM(P137:P149)</f>
        <v>0</v>
      </c>
      <c r="Q136" s="220"/>
      <c r="R136" s="221">
        <f>SUM(R137:R149)</f>
        <v>0.098100000000000007</v>
      </c>
      <c r="S136" s="220"/>
      <c r="T136" s="222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85</v>
      </c>
      <c r="AT136" s="224" t="s">
        <v>75</v>
      </c>
      <c r="AU136" s="224" t="s">
        <v>83</v>
      </c>
      <c r="AY136" s="223" t="s">
        <v>183</v>
      </c>
      <c r="BK136" s="225">
        <f>SUM(BK137:BK149)</f>
        <v>0</v>
      </c>
    </row>
    <row r="137" s="2" customFormat="1" ht="33" customHeight="1">
      <c r="A137" s="39"/>
      <c r="B137" s="40"/>
      <c r="C137" s="228" t="s">
        <v>83</v>
      </c>
      <c r="D137" s="228" t="s">
        <v>186</v>
      </c>
      <c r="E137" s="229" t="s">
        <v>187</v>
      </c>
      <c r="F137" s="230" t="s">
        <v>188</v>
      </c>
      <c r="G137" s="231" t="s">
        <v>189</v>
      </c>
      <c r="H137" s="232">
        <v>890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6.0000000000000002E-05</v>
      </c>
      <c r="R137" s="237">
        <f>Q137*H137</f>
        <v>0.053400000000000003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190</v>
      </c>
      <c r="AT137" s="239" t="s">
        <v>186</v>
      </c>
      <c r="AU137" s="239" t="s">
        <v>85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190</v>
      </c>
      <c r="BM137" s="239" t="s">
        <v>85</v>
      </c>
    </row>
    <row r="138" s="2" customFormat="1" ht="24.15" customHeight="1">
      <c r="A138" s="39"/>
      <c r="B138" s="40"/>
      <c r="C138" s="241" t="s">
        <v>85</v>
      </c>
      <c r="D138" s="241" t="s">
        <v>191</v>
      </c>
      <c r="E138" s="242" t="s">
        <v>192</v>
      </c>
      <c r="F138" s="243" t="s">
        <v>193</v>
      </c>
      <c r="G138" s="244" t="s">
        <v>189</v>
      </c>
      <c r="H138" s="245">
        <v>40</v>
      </c>
      <c r="I138" s="246"/>
      <c r="J138" s="247">
        <f>ROUND(I138*H138,2)</f>
        <v>0</v>
      </c>
      <c r="K138" s="243" t="s">
        <v>194</v>
      </c>
      <c r="L138" s="248"/>
      <c r="M138" s="249" t="s">
        <v>1</v>
      </c>
      <c r="N138" s="250" t="s">
        <v>41</v>
      </c>
      <c r="O138" s="92"/>
      <c r="P138" s="237">
        <f>O138*H138</f>
        <v>0</v>
      </c>
      <c r="Q138" s="237">
        <v>6.9999999999999994E-05</v>
      </c>
      <c r="R138" s="237">
        <f>Q138*H138</f>
        <v>0.0027999999999999995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195</v>
      </c>
      <c r="AT138" s="239" t="s">
        <v>191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190</v>
      </c>
      <c r="BM138" s="239" t="s">
        <v>196</v>
      </c>
    </row>
    <row r="139" s="2" customFormat="1" ht="24.15" customHeight="1">
      <c r="A139" s="39"/>
      <c r="B139" s="40"/>
      <c r="C139" s="241" t="s">
        <v>100</v>
      </c>
      <c r="D139" s="241" t="s">
        <v>191</v>
      </c>
      <c r="E139" s="242" t="s">
        <v>197</v>
      </c>
      <c r="F139" s="243" t="s">
        <v>198</v>
      </c>
      <c r="G139" s="244" t="s">
        <v>189</v>
      </c>
      <c r="H139" s="245">
        <v>30</v>
      </c>
      <c r="I139" s="246"/>
      <c r="J139" s="247">
        <f>ROUND(I139*H139,2)</f>
        <v>0</v>
      </c>
      <c r="K139" s="243" t="s">
        <v>194</v>
      </c>
      <c r="L139" s="248"/>
      <c r="M139" s="249" t="s">
        <v>1</v>
      </c>
      <c r="N139" s="250" t="s">
        <v>41</v>
      </c>
      <c r="O139" s="92"/>
      <c r="P139" s="237">
        <f>O139*H139</f>
        <v>0</v>
      </c>
      <c r="Q139" s="237">
        <v>4.0000000000000003E-05</v>
      </c>
      <c r="R139" s="237">
        <f>Q139*H139</f>
        <v>0.0012000000000000001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195</v>
      </c>
      <c r="AT139" s="239" t="s">
        <v>191</v>
      </c>
      <c r="AU139" s="239" t="s">
        <v>85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190</v>
      </c>
      <c r="BM139" s="239" t="s">
        <v>199</v>
      </c>
    </row>
    <row r="140" s="2" customFormat="1" ht="24.15" customHeight="1">
      <c r="A140" s="39"/>
      <c r="B140" s="40"/>
      <c r="C140" s="241" t="s">
        <v>196</v>
      </c>
      <c r="D140" s="241" t="s">
        <v>191</v>
      </c>
      <c r="E140" s="242" t="s">
        <v>200</v>
      </c>
      <c r="F140" s="243" t="s">
        <v>201</v>
      </c>
      <c r="G140" s="244" t="s">
        <v>189</v>
      </c>
      <c r="H140" s="245">
        <v>10</v>
      </c>
      <c r="I140" s="246"/>
      <c r="J140" s="247">
        <f>ROUND(I140*H140,2)</f>
        <v>0</v>
      </c>
      <c r="K140" s="243" t="s">
        <v>194</v>
      </c>
      <c r="L140" s="248"/>
      <c r="M140" s="249" t="s">
        <v>1</v>
      </c>
      <c r="N140" s="250" t="s">
        <v>41</v>
      </c>
      <c r="O140" s="92"/>
      <c r="P140" s="237">
        <f>O140*H140</f>
        <v>0</v>
      </c>
      <c r="Q140" s="237">
        <v>8.0000000000000007E-05</v>
      </c>
      <c r="R140" s="237">
        <f>Q140*H140</f>
        <v>0.00080000000000000004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195</v>
      </c>
      <c r="AT140" s="239" t="s">
        <v>191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190</v>
      </c>
      <c r="BM140" s="239" t="s">
        <v>202</v>
      </c>
    </row>
    <row r="141" s="2" customFormat="1" ht="24.15" customHeight="1">
      <c r="A141" s="39"/>
      <c r="B141" s="40"/>
      <c r="C141" s="241" t="s">
        <v>203</v>
      </c>
      <c r="D141" s="241" t="s">
        <v>191</v>
      </c>
      <c r="E141" s="242" t="s">
        <v>204</v>
      </c>
      <c r="F141" s="243" t="s">
        <v>205</v>
      </c>
      <c r="G141" s="244" t="s">
        <v>189</v>
      </c>
      <c r="H141" s="245">
        <v>10</v>
      </c>
      <c r="I141" s="246"/>
      <c r="J141" s="247">
        <f>ROUND(I141*H141,2)</f>
        <v>0</v>
      </c>
      <c r="K141" s="243" t="s">
        <v>194</v>
      </c>
      <c r="L141" s="248"/>
      <c r="M141" s="249" t="s">
        <v>1</v>
      </c>
      <c r="N141" s="250" t="s">
        <v>41</v>
      </c>
      <c r="O141" s="92"/>
      <c r="P141" s="237">
        <f>O141*H141</f>
        <v>0</v>
      </c>
      <c r="Q141" s="237">
        <v>9.0000000000000006E-05</v>
      </c>
      <c r="R141" s="237">
        <f>Q141*H141</f>
        <v>0.00090000000000000008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195</v>
      </c>
      <c r="AT141" s="239" t="s">
        <v>191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190</v>
      </c>
      <c r="BM141" s="239" t="s">
        <v>206</v>
      </c>
    </row>
    <row r="142" s="2" customFormat="1" ht="24.15" customHeight="1">
      <c r="A142" s="39"/>
      <c r="B142" s="40"/>
      <c r="C142" s="241" t="s">
        <v>199</v>
      </c>
      <c r="D142" s="241" t="s">
        <v>191</v>
      </c>
      <c r="E142" s="242" t="s">
        <v>207</v>
      </c>
      <c r="F142" s="243" t="s">
        <v>208</v>
      </c>
      <c r="G142" s="244" t="s">
        <v>189</v>
      </c>
      <c r="H142" s="245">
        <v>170</v>
      </c>
      <c r="I142" s="246"/>
      <c r="J142" s="247">
        <f>ROUND(I142*H142,2)</f>
        <v>0</v>
      </c>
      <c r="K142" s="243" t="s">
        <v>194</v>
      </c>
      <c r="L142" s="248"/>
      <c r="M142" s="249" t="s">
        <v>1</v>
      </c>
      <c r="N142" s="250" t="s">
        <v>41</v>
      </c>
      <c r="O142" s="92"/>
      <c r="P142" s="237">
        <f>O142*H142</f>
        <v>0</v>
      </c>
      <c r="Q142" s="237">
        <v>0.00010000000000000001</v>
      </c>
      <c r="R142" s="237">
        <f>Q142*H142</f>
        <v>0.017000000000000001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195</v>
      </c>
      <c r="AT142" s="239" t="s">
        <v>191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190</v>
      </c>
      <c r="BM142" s="239" t="s">
        <v>8</v>
      </c>
    </row>
    <row r="143" s="2" customFormat="1" ht="24.15" customHeight="1">
      <c r="A143" s="39"/>
      <c r="B143" s="40"/>
      <c r="C143" s="241" t="s">
        <v>209</v>
      </c>
      <c r="D143" s="241" t="s">
        <v>191</v>
      </c>
      <c r="E143" s="242" t="s">
        <v>210</v>
      </c>
      <c r="F143" s="243" t="s">
        <v>211</v>
      </c>
      <c r="G143" s="244" t="s">
        <v>189</v>
      </c>
      <c r="H143" s="245">
        <v>70</v>
      </c>
      <c r="I143" s="246"/>
      <c r="J143" s="247">
        <f>ROUND(I143*H143,2)</f>
        <v>0</v>
      </c>
      <c r="K143" s="243" t="s">
        <v>1</v>
      </c>
      <c r="L143" s="248"/>
      <c r="M143" s="249" t="s">
        <v>1</v>
      </c>
      <c r="N143" s="250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195</v>
      </c>
      <c r="AT143" s="239" t="s">
        <v>191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190</v>
      </c>
      <c r="BM143" s="239" t="s">
        <v>212</v>
      </c>
    </row>
    <row r="144" s="2" customFormat="1" ht="24.15" customHeight="1">
      <c r="A144" s="39"/>
      <c r="B144" s="40"/>
      <c r="C144" s="241" t="s">
        <v>202</v>
      </c>
      <c r="D144" s="241" t="s">
        <v>191</v>
      </c>
      <c r="E144" s="242" t="s">
        <v>213</v>
      </c>
      <c r="F144" s="243" t="s">
        <v>214</v>
      </c>
      <c r="G144" s="244" t="s">
        <v>189</v>
      </c>
      <c r="H144" s="245">
        <v>110</v>
      </c>
      <c r="I144" s="246"/>
      <c r="J144" s="247">
        <f>ROUND(I144*H144,2)</f>
        <v>0</v>
      </c>
      <c r="K144" s="243" t="s">
        <v>1</v>
      </c>
      <c r="L144" s="248"/>
      <c r="M144" s="249" t="s">
        <v>1</v>
      </c>
      <c r="N144" s="250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195</v>
      </c>
      <c r="AT144" s="239" t="s">
        <v>191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190</v>
      </c>
      <c r="BM144" s="239" t="s">
        <v>190</v>
      </c>
    </row>
    <row r="145" s="2" customFormat="1" ht="24.15" customHeight="1">
      <c r="A145" s="39"/>
      <c r="B145" s="40"/>
      <c r="C145" s="241" t="s">
        <v>215</v>
      </c>
      <c r="D145" s="241" t="s">
        <v>191</v>
      </c>
      <c r="E145" s="242" t="s">
        <v>216</v>
      </c>
      <c r="F145" s="243" t="s">
        <v>217</v>
      </c>
      <c r="G145" s="244" t="s">
        <v>189</v>
      </c>
      <c r="H145" s="245">
        <v>100</v>
      </c>
      <c r="I145" s="246"/>
      <c r="J145" s="247">
        <f>ROUND(I145*H145,2)</f>
        <v>0</v>
      </c>
      <c r="K145" s="243" t="s">
        <v>1</v>
      </c>
      <c r="L145" s="248"/>
      <c r="M145" s="249" t="s">
        <v>1</v>
      </c>
      <c r="N145" s="250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195</v>
      </c>
      <c r="AT145" s="239" t="s">
        <v>191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190</v>
      </c>
      <c r="BM145" s="239" t="s">
        <v>218</v>
      </c>
    </row>
    <row r="146" s="2" customFormat="1" ht="24.15" customHeight="1">
      <c r="A146" s="39"/>
      <c r="B146" s="40"/>
      <c r="C146" s="241" t="s">
        <v>206</v>
      </c>
      <c r="D146" s="241" t="s">
        <v>191</v>
      </c>
      <c r="E146" s="242" t="s">
        <v>219</v>
      </c>
      <c r="F146" s="243" t="s">
        <v>220</v>
      </c>
      <c r="G146" s="244" t="s">
        <v>189</v>
      </c>
      <c r="H146" s="245">
        <v>350</v>
      </c>
      <c r="I146" s="246"/>
      <c r="J146" s="247">
        <f>ROUND(I146*H146,2)</f>
        <v>0</v>
      </c>
      <c r="K146" s="243" t="s">
        <v>1</v>
      </c>
      <c r="L146" s="248"/>
      <c r="M146" s="249" t="s">
        <v>1</v>
      </c>
      <c r="N146" s="250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195</v>
      </c>
      <c r="AT146" s="239" t="s">
        <v>191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190</v>
      </c>
      <c r="BM146" s="239" t="s">
        <v>221</v>
      </c>
    </row>
    <row r="147" s="2" customFormat="1" ht="33" customHeight="1">
      <c r="A147" s="39"/>
      <c r="B147" s="40"/>
      <c r="C147" s="228" t="s">
        <v>222</v>
      </c>
      <c r="D147" s="228" t="s">
        <v>186</v>
      </c>
      <c r="E147" s="229" t="s">
        <v>223</v>
      </c>
      <c r="F147" s="230" t="s">
        <v>224</v>
      </c>
      <c r="G147" s="231" t="s">
        <v>189</v>
      </c>
      <c r="H147" s="232">
        <v>20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0.00027</v>
      </c>
      <c r="R147" s="237">
        <f>Q147*H147</f>
        <v>0.0054000000000000003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190</v>
      </c>
      <c r="AT147" s="239" t="s">
        <v>186</v>
      </c>
      <c r="AU147" s="239" t="s">
        <v>85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190</v>
      </c>
      <c r="BM147" s="239" t="s">
        <v>225</v>
      </c>
    </row>
    <row r="148" s="2" customFormat="1" ht="24.15" customHeight="1">
      <c r="A148" s="39"/>
      <c r="B148" s="40"/>
      <c r="C148" s="241" t="s">
        <v>8</v>
      </c>
      <c r="D148" s="241" t="s">
        <v>191</v>
      </c>
      <c r="E148" s="242" t="s">
        <v>226</v>
      </c>
      <c r="F148" s="243" t="s">
        <v>227</v>
      </c>
      <c r="G148" s="244" t="s">
        <v>189</v>
      </c>
      <c r="H148" s="245">
        <v>20</v>
      </c>
      <c r="I148" s="246"/>
      <c r="J148" s="247">
        <f>ROUND(I148*H148,2)</f>
        <v>0</v>
      </c>
      <c r="K148" s="243" t="s">
        <v>194</v>
      </c>
      <c r="L148" s="248"/>
      <c r="M148" s="249" t="s">
        <v>1</v>
      </c>
      <c r="N148" s="250" t="s">
        <v>41</v>
      </c>
      <c r="O148" s="92"/>
      <c r="P148" s="237">
        <f>O148*H148</f>
        <v>0</v>
      </c>
      <c r="Q148" s="237">
        <v>0.00083000000000000001</v>
      </c>
      <c r="R148" s="237">
        <f>Q148*H148</f>
        <v>0.0166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195</v>
      </c>
      <c r="AT148" s="239" t="s">
        <v>191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190</v>
      </c>
      <c r="BM148" s="239" t="s">
        <v>228</v>
      </c>
    </row>
    <row r="149" s="2" customFormat="1" ht="24.15" customHeight="1">
      <c r="A149" s="39"/>
      <c r="B149" s="40"/>
      <c r="C149" s="228" t="s">
        <v>229</v>
      </c>
      <c r="D149" s="228" t="s">
        <v>186</v>
      </c>
      <c r="E149" s="229" t="s">
        <v>230</v>
      </c>
      <c r="F149" s="230" t="s">
        <v>231</v>
      </c>
      <c r="G149" s="231" t="s">
        <v>232</v>
      </c>
      <c r="H149" s="251"/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190</v>
      </c>
      <c r="AT149" s="239" t="s">
        <v>186</v>
      </c>
      <c r="AU149" s="239" t="s">
        <v>85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190</v>
      </c>
      <c r="BM149" s="239" t="s">
        <v>233</v>
      </c>
    </row>
    <row r="150" s="12" customFormat="1" ht="22.8" customHeight="1">
      <c r="A150" s="12"/>
      <c r="B150" s="212"/>
      <c r="C150" s="213"/>
      <c r="D150" s="214" t="s">
        <v>75</v>
      </c>
      <c r="E150" s="226" t="s">
        <v>234</v>
      </c>
      <c r="F150" s="226" t="s">
        <v>235</v>
      </c>
      <c r="G150" s="213"/>
      <c r="H150" s="213"/>
      <c r="I150" s="216"/>
      <c r="J150" s="227">
        <f>BK150</f>
        <v>0</v>
      </c>
      <c r="K150" s="213"/>
      <c r="L150" s="218"/>
      <c r="M150" s="219"/>
      <c r="N150" s="220"/>
      <c r="O150" s="220"/>
      <c r="P150" s="221">
        <f>SUM(P151:P157)</f>
        <v>0</v>
      </c>
      <c r="Q150" s="220"/>
      <c r="R150" s="221">
        <f>SUM(R151:R157)</f>
        <v>0.21237</v>
      </c>
      <c r="S150" s="220"/>
      <c r="T150" s="222">
        <f>SUM(T151:T157)</f>
        <v>0.126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85</v>
      </c>
      <c r="AT150" s="224" t="s">
        <v>75</v>
      </c>
      <c r="AU150" s="224" t="s">
        <v>83</v>
      </c>
      <c r="AY150" s="223" t="s">
        <v>183</v>
      </c>
      <c r="BK150" s="225">
        <f>SUM(BK151:BK157)</f>
        <v>0</v>
      </c>
    </row>
    <row r="151" s="2" customFormat="1" ht="37.8" customHeight="1">
      <c r="A151" s="39"/>
      <c r="B151" s="40"/>
      <c r="C151" s="228" t="s">
        <v>212</v>
      </c>
      <c r="D151" s="228" t="s">
        <v>186</v>
      </c>
      <c r="E151" s="229" t="s">
        <v>236</v>
      </c>
      <c r="F151" s="230" t="s">
        <v>237</v>
      </c>
      <c r="G151" s="231" t="s">
        <v>238</v>
      </c>
      <c r="H151" s="232">
        <v>1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0.15633</v>
      </c>
      <c r="R151" s="237">
        <f>Q151*H151</f>
        <v>0.15633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190</v>
      </c>
      <c r="AT151" s="239" t="s">
        <v>186</v>
      </c>
      <c r="AU151" s="239" t="s">
        <v>85</v>
      </c>
      <c r="AY151" s="18" t="s">
        <v>183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190</v>
      </c>
      <c r="BM151" s="239" t="s">
        <v>239</v>
      </c>
    </row>
    <row r="152" s="2" customFormat="1" ht="66.75" customHeight="1">
      <c r="A152" s="39"/>
      <c r="B152" s="40"/>
      <c r="C152" s="228" t="s">
        <v>240</v>
      </c>
      <c r="D152" s="228" t="s">
        <v>186</v>
      </c>
      <c r="E152" s="229" t="s">
        <v>241</v>
      </c>
      <c r="F152" s="230" t="s">
        <v>242</v>
      </c>
      <c r="G152" s="231" t="s">
        <v>243</v>
      </c>
      <c r="H152" s="232">
        <v>1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190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190</v>
      </c>
      <c r="BM152" s="239" t="s">
        <v>244</v>
      </c>
    </row>
    <row r="153" s="2" customFormat="1" ht="33" customHeight="1">
      <c r="A153" s="39"/>
      <c r="B153" s="40"/>
      <c r="C153" s="228" t="s">
        <v>190</v>
      </c>
      <c r="D153" s="228" t="s">
        <v>186</v>
      </c>
      <c r="E153" s="229" t="s">
        <v>245</v>
      </c>
      <c r="F153" s="230" t="s">
        <v>246</v>
      </c>
      <c r="G153" s="231" t="s">
        <v>247</v>
      </c>
      <c r="H153" s="232">
        <v>1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0.126</v>
      </c>
      <c r="T153" s="238">
        <f>S153*H153</f>
        <v>0.126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190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190</v>
      </c>
      <c r="BM153" s="239" t="s">
        <v>195</v>
      </c>
    </row>
    <row r="154" s="2" customFormat="1" ht="66.75" customHeight="1">
      <c r="A154" s="39"/>
      <c r="B154" s="40"/>
      <c r="C154" s="228" t="s">
        <v>248</v>
      </c>
      <c r="D154" s="228" t="s">
        <v>186</v>
      </c>
      <c r="E154" s="229" t="s">
        <v>249</v>
      </c>
      <c r="F154" s="230" t="s">
        <v>250</v>
      </c>
      <c r="G154" s="231" t="s">
        <v>238</v>
      </c>
      <c r="H154" s="232">
        <v>1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190</v>
      </c>
      <c r="AT154" s="239" t="s">
        <v>186</v>
      </c>
      <c r="AU154" s="239" t="s">
        <v>85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190</v>
      </c>
      <c r="BM154" s="239" t="s">
        <v>251</v>
      </c>
    </row>
    <row r="155" s="2" customFormat="1" ht="24.15" customHeight="1">
      <c r="A155" s="39"/>
      <c r="B155" s="40"/>
      <c r="C155" s="228" t="s">
        <v>218</v>
      </c>
      <c r="D155" s="228" t="s">
        <v>186</v>
      </c>
      <c r="E155" s="229" t="s">
        <v>252</v>
      </c>
      <c r="F155" s="230" t="s">
        <v>253</v>
      </c>
      <c r="G155" s="231" t="s">
        <v>238</v>
      </c>
      <c r="H155" s="232">
        <v>1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190</v>
      </c>
      <c r="AT155" s="239" t="s">
        <v>186</v>
      </c>
      <c r="AU155" s="239" t="s">
        <v>85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190</v>
      </c>
      <c r="BM155" s="239" t="s">
        <v>254</v>
      </c>
    </row>
    <row r="156" s="2" customFormat="1" ht="33" customHeight="1">
      <c r="A156" s="39"/>
      <c r="B156" s="40"/>
      <c r="C156" s="228" t="s">
        <v>255</v>
      </c>
      <c r="D156" s="228" t="s">
        <v>186</v>
      </c>
      <c r="E156" s="229" t="s">
        <v>256</v>
      </c>
      <c r="F156" s="230" t="s">
        <v>257</v>
      </c>
      <c r="G156" s="231" t="s">
        <v>238</v>
      </c>
      <c r="H156" s="232">
        <v>3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0.018679999999999999</v>
      </c>
      <c r="R156" s="237">
        <f>Q156*H156</f>
        <v>0.056039999999999993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190</v>
      </c>
      <c r="AT156" s="239" t="s">
        <v>186</v>
      </c>
      <c r="AU156" s="239" t="s">
        <v>85</v>
      </c>
      <c r="AY156" s="18" t="s">
        <v>183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190</v>
      </c>
      <c r="BM156" s="239" t="s">
        <v>258</v>
      </c>
    </row>
    <row r="157" s="2" customFormat="1" ht="24.15" customHeight="1">
      <c r="A157" s="39"/>
      <c r="B157" s="40"/>
      <c r="C157" s="228" t="s">
        <v>221</v>
      </c>
      <c r="D157" s="228" t="s">
        <v>186</v>
      </c>
      <c r="E157" s="229" t="s">
        <v>259</v>
      </c>
      <c r="F157" s="230" t="s">
        <v>260</v>
      </c>
      <c r="G157" s="231" t="s">
        <v>232</v>
      </c>
      <c r="H157" s="251"/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190</v>
      </c>
      <c r="AT157" s="239" t="s">
        <v>186</v>
      </c>
      <c r="AU157" s="239" t="s">
        <v>85</v>
      </c>
      <c r="AY157" s="18" t="s">
        <v>183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190</v>
      </c>
      <c r="BM157" s="239" t="s">
        <v>261</v>
      </c>
    </row>
    <row r="158" s="12" customFormat="1" ht="22.8" customHeight="1">
      <c r="A158" s="12"/>
      <c r="B158" s="212"/>
      <c r="C158" s="213"/>
      <c r="D158" s="214" t="s">
        <v>75</v>
      </c>
      <c r="E158" s="226" t="s">
        <v>262</v>
      </c>
      <c r="F158" s="226" t="s">
        <v>263</v>
      </c>
      <c r="G158" s="213"/>
      <c r="H158" s="213"/>
      <c r="I158" s="216"/>
      <c r="J158" s="227">
        <f>BK158</f>
        <v>0</v>
      </c>
      <c r="K158" s="213"/>
      <c r="L158" s="218"/>
      <c r="M158" s="219"/>
      <c r="N158" s="220"/>
      <c r="O158" s="220"/>
      <c r="P158" s="221">
        <f>SUM(P159:P184)</f>
        <v>0</v>
      </c>
      <c r="Q158" s="220"/>
      <c r="R158" s="221">
        <f>SUM(R159:R184)</f>
        <v>4.1003499999999997</v>
      </c>
      <c r="S158" s="220"/>
      <c r="T158" s="222">
        <f>SUM(T159:T184)</f>
        <v>4.3180800000000001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3" t="s">
        <v>85</v>
      </c>
      <c r="AT158" s="224" t="s">
        <v>75</v>
      </c>
      <c r="AU158" s="224" t="s">
        <v>83</v>
      </c>
      <c r="AY158" s="223" t="s">
        <v>183</v>
      </c>
      <c r="BK158" s="225">
        <f>SUM(BK159:BK184)</f>
        <v>0</v>
      </c>
    </row>
    <row r="159" s="2" customFormat="1" ht="24.15" customHeight="1">
      <c r="A159" s="39"/>
      <c r="B159" s="40"/>
      <c r="C159" s="228" t="s">
        <v>7</v>
      </c>
      <c r="D159" s="228" t="s">
        <v>186</v>
      </c>
      <c r="E159" s="229" t="s">
        <v>264</v>
      </c>
      <c r="F159" s="230" t="s">
        <v>265</v>
      </c>
      <c r="G159" s="231" t="s">
        <v>189</v>
      </c>
      <c r="H159" s="232">
        <v>312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0.00010000000000000001</v>
      </c>
      <c r="R159" s="237">
        <f>Q159*H159</f>
        <v>0.031200000000000002</v>
      </c>
      <c r="S159" s="237">
        <v>0.01384</v>
      </c>
      <c r="T159" s="238">
        <f>S159*H159</f>
        <v>4.3180800000000001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190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190</v>
      </c>
      <c r="BM159" s="239" t="s">
        <v>266</v>
      </c>
    </row>
    <row r="160" s="2" customFormat="1" ht="24.15" customHeight="1">
      <c r="A160" s="39"/>
      <c r="B160" s="40"/>
      <c r="C160" s="228" t="s">
        <v>225</v>
      </c>
      <c r="D160" s="228" t="s">
        <v>186</v>
      </c>
      <c r="E160" s="229" t="s">
        <v>267</v>
      </c>
      <c r="F160" s="230" t="s">
        <v>268</v>
      </c>
      <c r="G160" s="231" t="s">
        <v>189</v>
      </c>
      <c r="H160" s="232">
        <v>150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0.0015</v>
      </c>
      <c r="R160" s="237">
        <f>Q160*H160</f>
        <v>0.22500000000000001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190</v>
      </c>
      <c r="AT160" s="239" t="s">
        <v>186</v>
      </c>
      <c r="AU160" s="239" t="s">
        <v>85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190</v>
      </c>
      <c r="BM160" s="239" t="s">
        <v>269</v>
      </c>
    </row>
    <row r="161" s="2" customFormat="1" ht="24.15" customHeight="1">
      <c r="A161" s="39"/>
      <c r="B161" s="40"/>
      <c r="C161" s="228" t="s">
        <v>270</v>
      </c>
      <c r="D161" s="228" t="s">
        <v>186</v>
      </c>
      <c r="E161" s="229" t="s">
        <v>271</v>
      </c>
      <c r="F161" s="230" t="s">
        <v>272</v>
      </c>
      <c r="G161" s="231" t="s">
        <v>189</v>
      </c>
      <c r="H161" s="232">
        <v>60</v>
      </c>
      <c r="I161" s="233"/>
      <c r="J161" s="234">
        <f>ROUND(I161*H161,2)</f>
        <v>0</v>
      </c>
      <c r="K161" s="230" t="s">
        <v>1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0.0019400000000000001</v>
      </c>
      <c r="R161" s="237">
        <f>Q161*H161</f>
        <v>0.1164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190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190</v>
      </c>
      <c r="BM161" s="239" t="s">
        <v>273</v>
      </c>
    </row>
    <row r="162" s="2" customFormat="1" ht="24.15" customHeight="1">
      <c r="A162" s="39"/>
      <c r="B162" s="40"/>
      <c r="C162" s="228" t="s">
        <v>228</v>
      </c>
      <c r="D162" s="228" t="s">
        <v>186</v>
      </c>
      <c r="E162" s="229" t="s">
        <v>274</v>
      </c>
      <c r="F162" s="230" t="s">
        <v>275</v>
      </c>
      <c r="G162" s="231" t="s">
        <v>189</v>
      </c>
      <c r="H162" s="232">
        <v>120</v>
      </c>
      <c r="I162" s="233"/>
      <c r="J162" s="234">
        <f>ROUND(I162*H162,2)</f>
        <v>0</v>
      </c>
      <c r="K162" s="230" t="s">
        <v>1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0.0026099999999999999</v>
      </c>
      <c r="R162" s="237">
        <f>Q162*H162</f>
        <v>0.31319999999999998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190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190</v>
      </c>
      <c r="BM162" s="239" t="s">
        <v>276</v>
      </c>
    </row>
    <row r="163" s="2" customFormat="1" ht="24.15" customHeight="1">
      <c r="A163" s="39"/>
      <c r="B163" s="40"/>
      <c r="C163" s="228" t="s">
        <v>277</v>
      </c>
      <c r="D163" s="228" t="s">
        <v>186</v>
      </c>
      <c r="E163" s="229" t="s">
        <v>278</v>
      </c>
      <c r="F163" s="230" t="s">
        <v>279</v>
      </c>
      <c r="G163" s="231" t="s">
        <v>189</v>
      </c>
      <c r="H163" s="232">
        <v>80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0.0048799999999999998</v>
      </c>
      <c r="R163" s="237">
        <f>Q163*H163</f>
        <v>0.39039999999999997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190</v>
      </c>
      <c r="AT163" s="239" t="s">
        <v>186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190</v>
      </c>
      <c r="BM163" s="239" t="s">
        <v>280</v>
      </c>
    </row>
    <row r="164" s="2" customFormat="1" ht="24.15" customHeight="1">
      <c r="A164" s="39"/>
      <c r="B164" s="40"/>
      <c r="C164" s="228" t="s">
        <v>233</v>
      </c>
      <c r="D164" s="228" t="s">
        <v>186</v>
      </c>
      <c r="E164" s="229" t="s">
        <v>281</v>
      </c>
      <c r="F164" s="230" t="s">
        <v>282</v>
      </c>
      <c r="G164" s="231" t="s">
        <v>189</v>
      </c>
      <c r="H164" s="232">
        <v>350</v>
      </c>
      <c r="I164" s="233"/>
      <c r="J164" s="234">
        <f>ROUND(I164*H164,2)</f>
        <v>0</v>
      </c>
      <c r="K164" s="230" t="s">
        <v>1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0.0057400000000000003</v>
      </c>
      <c r="R164" s="237">
        <f>Q164*H164</f>
        <v>2.0089999999999999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190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190</v>
      </c>
      <c r="BM164" s="239" t="s">
        <v>283</v>
      </c>
    </row>
    <row r="165" s="2" customFormat="1" ht="21.75" customHeight="1">
      <c r="A165" s="39"/>
      <c r="B165" s="40"/>
      <c r="C165" s="228" t="s">
        <v>284</v>
      </c>
      <c r="D165" s="228" t="s">
        <v>186</v>
      </c>
      <c r="E165" s="229" t="s">
        <v>285</v>
      </c>
      <c r="F165" s="230" t="s">
        <v>286</v>
      </c>
      <c r="G165" s="231" t="s">
        <v>189</v>
      </c>
      <c r="H165" s="232">
        <v>210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190</v>
      </c>
      <c r="AT165" s="239" t="s">
        <v>186</v>
      </c>
      <c r="AU165" s="239" t="s">
        <v>85</v>
      </c>
      <c r="AY165" s="18" t="s">
        <v>183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190</v>
      </c>
      <c r="BM165" s="239" t="s">
        <v>287</v>
      </c>
    </row>
    <row r="166" s="2" customFormat="1" ht="24.15" customHeight="1">
      <c r="A166" s="39"/>
      <c r="B166" s="40"/>
      <c r="C166" s="228" t="s">
        <v>239</v>
      </c>
      <c r="D166" s="228" t="s">
        <v>186</v>
      </c>
      <c r="E166" s="229" t="s">
        <v>288</v>
      </c>
      <c r="F166" s="230" t="s">
        <v>289</v>
      </c>
      <c r="G166" s="231" t="s">
        <v>189</v>
      </c>
      <c r="H166" s="232">
        <v>120</v>
      </c>
      <c r="I166" s="233"/>
      <c r="J166" s="234">
        <f>ROUND(I166*H166,2)</f>
        <v>0</v>
      </c>
      <c r="K166" s="230" t="s">
        <v>1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190</v>
      </c>
      <c r="AT166" s="239" t="s">
        <v>186</v>
      </c>
      <c r="AU166" s="239" t="s">
        <v>85</v>
      </c>
      <c r="AY166" s="18" t="s">
        <v>183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190</v>
      </c>
      <c r="BM166" s="239" t="s">
        <v>290</v>
      </c>
    </row>
    <row r="167" s="2" customFormat="1" ht="24.15" customHeight="1">
      <c r="A167" s="39"/>
      <c r="B167" s="40"/>
      <c r="C167" s="228" t="s">
        <v>291</v>
      </c>
      <c r="D167" s="228" t="s">
        <v>186</v>
      </c>
      <c r="E167" s="229" t="s">
        <v>292</v>
      </c>
      <c r="F167" s="230" t="s">
        <v>293</v>
      </c>
      <c r="G167" s="231" t="s">
        <v>189</v>
      </c>
      <c r="H167" s="232">
        <v>80</v>
      </c>
      <c r="I167" s="233"/>
      <c r="J167" s="234">
        <f>ROUND(I167*H167,2)</f>
        <v>0</v>
      </c>
      <c r="K167" s="230" t="s">
        <v>1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190</v>
      </c>
      <c r="AT167" s="239" t="s">
        <v>186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190</v>
      </c>
      <c r="BM167" s="239" t="s">
        <v>294</v>
      </c>
    </row>
    <row r="168" s="2" customFormat="1" ht="24.15" customHeight="1">
      <c r="A168" s="39"/>
      <c r="B168" s="40"/>
      <c r="C168" s="228" t="s">
        <v>244</v>
      </c>
      <c r="D168" s="228" t="s">
        <v>186</v>
      </c>
      <c r="E168" s="229" t="s">
        <v>295</v>
      </c>
      <c r="F168" s="230" t="s">
        <v>296</v>
      </c>
      <c r="G168" s="231" t="s">
        <v>189</v>
      </c>
      <c r="H168" s="232">
        <v>350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190</v>
      </c>
      <c r="AT168" s="239" t="s">
        <v>186</v>
      </c>
      <c r="AU168" s="239" t="s">
        <v>85</v>
      </c>
      <c r="AY168" s="18" t="s">
        <v>183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190</v>
      </c>
      <c r="BM168" s="239" t="s">
        <v>297</v>
      </c>
    </row>
    <row r="169" s="2" customFormat="1" ht="21.75" customHeight="1">
      <c r="A169" s="39"/>
      <c r="B169" s="40"/>
      <c r="C169" s="228" t="s">
        <v>298</v>
      </c>
      <c r="D169" s="228" t="s">
        <v>186</v>
      </c>
      <c r="E169" s="229" t="s">
        <v>299</v>
      </c>
      <c r="F169" s="230" t="s">
        <v>300</v>
      </c>
      <c r="G169" s="231" t="s">
        <v>189</v>
      </c>
      <c r="H169" s="232">
        <v>1210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190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190</v>
      </c>
      <c r="BM169" s="239" t="s">
        <v>301</v>
      </c>
    </row>
    <row r="170" s="2" customFormat="1" ht="21.75" customHeight="1">
      <c r="A170" s="39"/>
      <c r="B170" s="40"/>
      <c r="C170" s="228" t="s">
        <v>195</v>
      </c>
      <c r="D170" s="228" t="s">
        <v>186</v>
      </c>
      <c r="E170" s="229" t="s">
        <v>302</v>
      </c>
      <c r="F170" s="230" t="s">
        <v>303</v>
      </c>
      <c r="G170" s="231" t="s">
        <v>189</v>
      </c>
      <c r="H170" s="232">
        <v>380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190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190</v>
      </c>
      <c r="BM170" s="239" t="s">
        <v>304</v>
      </c>
    </row>
    <row r="171" s="2" customFormat="1" ht="21.75" customHeight="1">
      <c r="A171" s="39"/>
      <c r="B171" s="40"/>
      <c r="C171" s="228" t="s">
        <v>305</v>
      </c>
      <c r="D171" s="228" t="s">
        <v>186</v>
      </c>
      <c r="E171" s="229" t="s">
        <v>306</v>
      </c>
      <c r="F171" s="230" t="s">
        <v>307</v>
      </c>
      <c r="G171" s="231" t="s">
        <v>189</v>
      </c>
      <c r="H171" s="232">
        <v>150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190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190</v>
      </c>
      <c r="BM171" s="239" t="s">
        <v>308</v>
      </c>
    </row>
    <row r="172" s="2" customFormat="1" ht="24.15" customHeight="1">
      <c r="A172" s="39"/>
      <c r="B172" s="40"/>
      <c r="C172" s="228" t="s">
        <v>251</v>
      </c>
      <c r="D172" s="228" t="s">
        <v>186</v>
      </c>
      <c r="E172" s="229" t="s">
        <v>309</v>
      </c>
      <c r="F172" s="230" t="s">
        <v>310</v>
      </c>
      <c r="G172" s="231" t="s">
        <v>189</v>
      </c>
      <c r="H172" s="232">
        <v>150</v>
      </c>
      <c r="I172" s="233"/>
      <c r="J172" s="234">
        <f>ROUND(I172*H172,2)</f>
        <v>0</v>
      </c>
      <c r="K172" s="230" t="s">
        <v>1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0.00125</v>
      </c>
      <c r="R172" s="237">
        <f>Q172*H172</f>
        <v>0.1875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190</v>
      </c>
      <c r="AT172" s="239" t="s">
        <v>186</v>
      </c>
      <c r="AU172" s="239" t="s">
        <v>85</v>
      </c>
      <c r="AY172" s="18" t="s">
        <v>183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190</v>
      </c>
      <c r="BM172" s="239" t="s">
        <v>311</v>
      </c>
    </row>
    <row r="173" s="2" customFormat="1" ht="24.15" customHeight="1">
      <c r="A173" s="39"/>
      <c r="B173" s="40"/>
      <c r="C173" s="228" t="s">
        <v>312</v>
      </c>
      <c r="D173" s="228" t="s">
        <v>186</v>
      </c>
      <c r="E173" s="229" t="s">
        <v>313</v>
      </c>
      <c r="F173" s="230" t="s">
        <v>314</v>
      </c>
      <c r="G173" s="231" t="s">
        <v>189</v>
      </c>
      <c r="H173" s="232">
        <v>310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0.0016199999999999999</v>
      </c>
      <c r="R173" s="237">
        <f>Q173*H173</f>
        <v>0.50219999999999998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190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190</v>
      </c>
      <c r="BM173" s="239" t="s">
        <v>315</v>
      </c>
    </row>
    <row r="174" s="2" customFormat="1" ht="24.15" customHeight="1">
      <c r="A174" s="39"/>
      <c r="B174" s="40"/>
      <c r="C174" s="228" t="s">
        <v>254</v>
      </c>
      <c r="D174" s="228" t="s">
        <v>186</v>
      </c>
      <c r="E174" s="229" t="s">
        <v>316</v>
      </c>
      <c r="F174" s="230" t="s">
        <v>317</v>
      </c>
      <c r="G174" s="231" t="s">
        <v>189</v>
      </c>
      <c r="H174" s="232">
        <v>120</v>
      </c>
      <c r="I174" s="233"/>
      <c r="J174" s="234">
        <f>ROUND(I174*H174,2)</f>
        <v>0</v>
      </c>
      <c r="K174" s="230" t="s">
        <v>1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0.00197</v>
      </c>
      <c r="R174" s="237">
        <f>Q174*H174</f>
        <v>0.2364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190</v>
      </c>
      <c r="AT174" s="239" t="s">
        <v>186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190</v>
      </c>
      <c r="BM174" s="239" t="s">
        <v>318</v>
      </c>
    </row>
    <row r="175" s="2" customFormat="1" ht="16.5" customHeight="1">
      <c r="A175" s="39"/>
      <c r="B175" s="40"/>
      <c r="C175" s="228" t="s">
        <v>319</v>
      </c>
      <c r="D175" s="228" t="s">
        <v>186</v>
      </c>
      <c r="E175" s="229" t="s">
        <v>320</v>
      </c>
      <c r="F175" s="230" t="s">
        <v>321</v>
      </c>
      <c r="G175" s="231" t="s">
        <v>189</v>
      </c>
      <c r="H175" s="232">
        <v>2200</v>
      </c>
      <c r="I175" s="233"/>
      <c r="J175" s="234">
        <f>ROUND(I175*H175,2)</f>
        <v>0</v>
      </c>
      <c r="K175" s="230" t="s">
        <v>1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190</v>
      </c>
      <c r="AT175" s="239" t="s">
        <v>186</v>
      </c>
      <c r="AU175" s="239" t="s">
        <v>85</v>
      </c>
      <c r="AY175" s="18" t="s">
        <v>183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190</v>
      </c>
      <c r="BM175" s="239" t="s">
        <v>322</v>
      </c>
    </row>
    <row r="176" s="2" customFormat="1" ht="24.15" customHeight="1">
      <c r="A176" s="39"/>
      <c r="B176" s="40"/>
      <c r="C176" s="228" t="s">
        <v>258</v>
      </c>
      <c r="D176" s="228" t="s">
        <v>186</v>
      </c>
      <c r="E176" s="229" t="s">
        <v>323</v>
      </c>
      <c r="F176" s="230" t="s">
        <v>324</v>
      </c>
      <c r="G176" s="231" t="s">
        <v>189</v>
      </c>
      <c r="H176" s="232">
        <v>120</v>
      </c>
      <c r="I176" s="233"/>
      <c r="J176" s="234">
        <f>ROUND(I176*H176,2)</f>
        <v>0</v>
      </c>
      <c r="K176" s="230" t="s">
        <v>1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190</v>
      </c>
      <c r="AT176" s="239" t="s">
        <v>186</v>
      </c>
      <c r="AU176" s="239" t="s">
        <v>85</v>
      </c>
      <c r="AY176" s="18" t="s">
        <v>183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190</v>
      </c>
      <c r="BM176" s="239" t="s">
        <v>325</v>
      </c>
    </row>
    <row r="177" s="2" customFormat="1" ht="24.15" customHeight="1">
      <c r="A177" s="39"/>
      <c r="B177" s="40"/>
      <c r="C177" s="228" t="s">
        <v>326</v>
      </c>
      <c r="D177" s="228" t="s">
        <v>186</v>
      </c>
      <c r="E177" s="229" t="s">
        <v>327</v>
      </c>
      <c r="F177" s="230" t="s">
        <v>328</v>
      </c>
      <c r="G177" s="231" t="s">
        <v>189</v>
      </c>
      <c r="H177" s="232">
        <v>30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0.00059000000000000003</v>
      </c>
      <c r="R177" s="237">
        <f>Q177*H177</f>
        <v>0.0177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190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190</v>
      </c>
      <c r="BM177" s="239" t="s">
        <v>329</v>
      </c>
    </row>
    <row r="178" s="2" customFormat="1" ht="24.15" customHeight="1">
      <c r="A178" s="39"/>
      <c r="B178" s="40"/>
      <c r="C178" s="228" t="s">
        <v>261</v>
      </c>
      <c r="D178" s="228" t="s">
        <v>186</v>
      </c>
      <c r="E178" s="229" t="s">
        <v>330</v>
      </c>
      <c r="F178" s="230" t="s">
        <v>331</v>
      </c>
      <c r="G178" s="231" t="s">
        <v>189</v>
      </c>
      <c r="H178" s="232">
        <v>15</v>
      </c>
      <c r="I178" s="233"/>
      <c r="J178" s="234">
        <f>ROUND(I178*H178,2)</f>
        <v>0</v>
      </c>
      <c r="K178" s="230" t="s">
        <v>1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0.00133</v>
      </c>
      <c r="R178" s="237">
        <f>Q178*H178</f>
        <v>0.019949999999999999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190</v>
      </c>
      <c r="AT178" s="239" t="s">
        <v>186</v>
      </c>
      <c r="AU178" s="239" t="s">
        <v>85</v>
      </c>
      <c r="AY178" s="18" t="s">
        <v>183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190</v>
      </c>
      <c r="BM178" s="239" t="s">
        <v>332</v>
      </c>
    </row>
    <row r="179" s="2" customFormat="1" ht="24.15" customHeight="1">
      <c r="A179" s="39"/>
      <c r="B179" s="40"/>
      <c r="C179" s="228" t="s">
        <v>333</v>
      </c>
      <c r="D179" s="228" t="s">
        <v>186</v>
      </c>
      <c r="E179" s="229" t="s">
        <v>334</v>
      </c>
      <c r="F179" s="230" t="s">
        <v>335</v>
      </c>
      <c r="G179" s="231" t="s">
        <v>189</v>
      </c>
      <c r="H179" s="232">
        <v>20</v>
      </c>
      <c r="I179" s="233"/>
      <c r="J179" s="234">
        <f>ROUND(I179*H179,2)</f>
        <v>0</v>
      </c>
      <c r="K179" s="230" t="s">
        <v>1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0.0025699999999999998</v>
      </c>
      <c r="R179" s="237">
        <f>Q179*H179</f>
        <v>0.051399999999999994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190</v>
      </c>
      <c r="AT179" s="239" t="s">
        <v>186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190</v>
      </c>
      <c r="BM179" s="239" t="s">
        <v>336</v>
      </c>
    </row>
    <row r="180" s="2" customFormat="1" ht="24.15" customHeight="1">
      <c r="A180" s="39"/>
      <c r="B180" s="40"/>
      <c r="C180" s="228" t="s">
        <v>266</v>
      </c>
      <c r="D180" s="228" t="s">
        <v>186</v>
      </c>
      <c r="E180" s="229" t="s">
        <v>337</v>
      </c>
      <c r="F180" s="230" t="s">
        <v>338</v>
      </c>
      <c r="G180" s="231" t="s">
        <v>189</v>
      </c>
      <c r="H180" s="232">
        <v>30</v>
      </c>
      <c r="I180" s="233"/>
      <c r="J180" s="234">
        <f>ROUND(I180*H180,2)</f>
        <v>0</v>
      </c>
      <c r="K180" s="230" t="s">
        <v>1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190</v>
      </c>
      <c r="AT180" s="239" t="s">
        <v>186</v>
      </c>
      <c r="AU180" s="239" t="s">
        <v>85</v>
      </c>
      <c r="AY180" s="18" t="s">
        <v>183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190</v>
      </c>
      <c r="BM180" s="239" t="s">
        <v>339</v>
      </c>
    </row>
    <row r="181" s="2" customFormat="1" ht="24.15" customHeight="1">
      <c r="A181" s="39"/>
      <c r="B181" s="40"/>
      <c r="C181" s="228" t="s">
        <v>340</v>
      </c>
      <c r="D181" s="228" t="s">
        <v>186</v>
      </c>
      <c r="E181" s="229" t="s">
        <v>341</v>
      </c>
      <c r="F181" s="230" t="s">
        <v>342</v>
      </c>
      <c r="G181" s="231" t="s">
        <v>189</v>
      </c>
      <c r="H181" s="232">
        <v>15</v>
      </c>
      <c r="I181" s="233"/>
      <c r="J181" s="234">
        <f>ROUND(I181*H181,2)</f>
        <v>0</v>
      </c>
      <c r="K181" s="230" t="s">
        <v>1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190</v>
      </c>
      <c r="AT181" s="239" t="s">
        <v>186</v>
      </c>
      <c r="AU181" s="239" t="s">
        <v>85</v>
      </c>
      <c r="AY181" s="18" t="s">
        <v>183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190</v>
      </c>
      <c r="BM181" s="239" t="s">
        <v>343</v>
      </c>
    </row>
    <row r="182" s="2" customFormat="1" ht="24.15" customHeight="1">
      <c r="A182" s="39"/>
      <c r="B182" s="40"/>
      <c r="C182" s="228" t="s">
        <v>269</v>
      </c>
      <c r="D182" s="228" t="s">
        <v>186</v>
      </c>
      <c r="E182" s="229" t="s">
        <v>344</v>
      </c>
      <c r="F182" s="230" t="s">
        <v>345</v>
      </c>
      <c r="G182" s="231" t="s">
        <v>189</v>
      </c>
      <c r="H182" s="232">
        <v>20</v>
      </c>
      <c r="I182" s="233"/>
      <c r="J182" s="234">
        <f>ROUND(I182*H182,2)</f>
        <v>0</v>
      </c>
      <c r="K182" s="230" t="s">
        <v>1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190</v>
      </c>
      <c r="AT182" s="239" t="s">
        <v>186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190</v>
      </c>
      <c r="BM182" s="239" t="s">
        <v>346</v>
      </c>
    </row>
    <row r="183" s="2" customFormat="1" ht="24.15" customHeight="1">
      <c r="A183" s="39"/>
      <c r="B183" s="40"/>
      <c r="C183" s="228" t="s">
        <v>347</v>
      </c>
      <c r="D183" s="228" t="s">
        <v>186</v>
      </c>
      <c r="E183" s="229" t="s">
        <v>348</v>
      </c>
      <c r="F183" s="230" t="s">
        <v>349</v>
      </c>
      <c r="G183" s="231" t="s">
        <v>350</v>
      </c>
      <c r="H183" s="232">
        <v>7.415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190</v>
      </c>
      <c r="AT183" s="239" t="s">
        <v>186</v>
      </c>
      <c r="AU183" s="239" t="s">
        <v>85</v>
      </c>
      <c r="AY183" s="18" t="s">
        <v>183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190</v>
      </c>
      <c r="BM183" s="239" t="s">
        <v>351</v>
      </c>
    </row>
    <row r="184" s="2" customFormat="1" ht="24.15" customHeight="1">
      <c r="A184" s="39"/>
      <c r="B184" s="40"/>
      <c r="C184" s="228" t="s">
        <v>273</v>
      </c>
      <c r="D184" s="228" t="s">
        <v>186</v>
      </c>
      <c r="E184" s="229" t="s">
        <v>352</v>
      </c>
      <c r="F184" s="230" t="s">
        <v>353</v>
      </c>
      <c r="G184" s="231" t="s">
        <v>232</v>
      </c>
      <c r="H184" s="251"/>
      <c r="I184" s="233"/>
      <c r="J184" s="234">
        <f>ROUND(I184*H184,2)</f>
        <v>0</v>
      </c>
      <c r="K184" s="230" t="s">
        <v>1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190</v>
      </c>
      <c r="AT184" s="239" t="s">
        <v>186</v>
      </c>
      <c r="AU184" s="239" t="s">
        <v>85</v>
      </c>
      <c r="AY184" s="18" t="s">
        <v>183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190</v>
      </c>
      <c r="BM184" s="239" t="s">
        <v>354</v>
      </c>
    </row>
    <row r="185" s="12" customFormat="1" ht="22.8" customHeight="1">
      <c r="A185" s="12"/>
      <c r="B185" s="212"/>
      <c r="C185" s="213"/>
      <c r="D185" s="214" t="s">
        <v>75</v>
      </c>
      <c r="E185" s="226" t="s">
        <v>355</v>
      </c>
      <c r="F185" s="226" t="s">
        <v>356</v>
      </c>
      <c r="G185" s="213"/>
      <c r="H185" s="213"/>
      <c r="I185" s="216"/>
      <c r="J185" s="227">
        <f>BK185</f>
        <v>0</v>
      </c>
      <c r="K185" s="213"/>
      <c r="L185" s="218"/>
      <c r="M185" s="219"/>
      <c r="N185" s="220"/>
      <c r="O185" s="220"/>
      <c r="P185" s="221">
        <f>SUM(P186:P201)</f>
        <v>0</v>
      </c>
      <c r="Q185" s="220"/>
      <c r="R185" s="221">
        <f>SUM(R186:R201)</f>
        <v>0.28872999999999999</v>
      </c>
      <c r="S185" s="220"/>
      <c r="T185" s="222">
        <f>SUM(T186:T201)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3" t="s">
        <v>85</v>
      </c>
      <c r="AT185" s="224" t="s">
        <v>75</v>
      </c>
      <c r="AU185" s="224" t="s">
        <v>83</v>
      </c>
      <c r="AY185" s="223" t="s">
        <v>183</v>
      </c>
      <c r="BK185" s="225">
        <f>SUM(BK186:BK201)</f>
        <v>0</v>
      </c>
    </row>
    <row r="186" s="2" customFormat="1" ht="24.15" customHeight="1">
      <c r="A186" s="39"/>
      <c r="B186" s="40"/>
      <c r="C186" s="228" t="s">
        <v>357</v>
      </c>
      <c r="D186" s="228" t="s">
        <v>186</v>
      </c>
      <c r="E186" s="229" t="s">
        <v>358</v>
      </c>
      <c r="F186" s="230" t="s">
        <v>359</v>
      </c>
      <c r="G186" s="231" t="s">
        <v>238</v>
      </c>
      <c r="H186" s="232">
        <v>3</v>
      </c>
      <c r="I186" s="233"/>
      <c r="J186" s="234">
        <f>ROUND(I186*H186,2)</f>
        <v>0</v>
      </c>
      <c r="K186" s="230" t="s">
        <v>1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0.0082900000000000005</v>
      </c>
      <c r="R186" s="237">
        <f>Q186*H186</f>
        <v>0.024870000000000003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190</v>
      </c>
      <c r="AT186" s="239" t="s">
        <v>186</v>
      </c>
      <c r="AU186" s="239" t="s">
        <v>85</v>
      </c>
      <c r="AY186" s="18" t="s">
        <v>183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190</v>
      </c>
      <c r="BM186" s="239" t="s">
        <v>360</v>
      </c>
    </row>
    <row r="187" s="2" customFormat="1" ht="24.15" customHeight="1">
      <c r="A187" s="39"/>
      <c r="B187" s="40"/>
      <c r="C187" s="241" t="s">
        <v>276</v>
      </c>
      <c r="D187" s="241" t="s">
        <v>191</v>
      </c>
      <c r="E187" s="242" t="s">
        <v>361</v>
      </c>
      <c r="F187" s="243" t="s">
        <v>362</v>
      </c>
      <c r="G187" s="244" t="s">
        <v>238</v>
      </c>
      <c r="H187" s="245">
        <v>3</v>
      </c>
      <c r="I187" s="246"/>
      <c r="J187" s="247">
        <f>ROUND(I187*H187,2)</f>
        <v>0</v>
      </c>
      <c r="K187" s="243" t="s">
        <v>1</v>
      </c>
      <c r="L187" s="248"/>
      <c r="M187" s="249" t="s">
        <v>1</v>
      </c>
      <c r="N187" s="250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195</v>
      </c>
      <c r="AT187" s="239" t="s">
        <v>191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190</v>
      </c>
      <c r="BM187" s="239" t="s">
        <v>363</v>
      </c>
    </row>
    <row r="188" s="2" customFormat="1" ht="24.15" customHeight="1">
      <c r="A188" s="39"/>
      <c r="B188" s="40"/>
      <c r="C188" s="228" t="s">
        <v>364</v>
      </c>
      <c r="D188" s="228" t="s">
        <v>186</v>
      </c>
      <c r="E188" s="229" t="s">
        <v>365</v>
      </c>
      <c r="F188" s="230" t="s">
        <v>366</v>
      </c>
      <c r="G188" s="231" t="s">
        <v>247</v>
      </c>
      <c r="H188" s="232">
        <v>36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0.00027</v>
      </c>
      <c r="R188" s="237">
        <f>Q188*H188</f>
        <v>0.0097199999999999995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190</v>
      </c>
      <c r="AT188" s="239" t="s">
        <v>186</v>
      </c>
      <c r="AU188" s="239" t="s">
        <v>85</v>
      </c>
      <c r="AY188" s="18" t="s">
        <v>183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190</v>
      </c>
      <c r="BM188" s="239" t="s">
        <v>367</v>
      </c>
    </row>
    <row r="189" s="2" customFormat="1" ht="24.15" customHeight="1">
      <c r="A189" s="39"/>
      <c r="B189" s="40"/>
      <c r="C189" s="228" t="s">
        <v>280</v>
      </c>
      <c r="D189" s="228" t="s">
        <v>186</v>
      </c>
      <c r="E189" s="229" t="s">
        <v>368</v>
      </c>
      <c r="F189" s="230" t="s">
        <v>369</v>
      </c>
      <c r="G189" s="231" t="s">
        <v>247</v>
      </c>
      <c r="H189" s="232">
        <v>10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0.00062</v>
      </c>
      <c r="R189" s="237">
        <f>Q189*H189</f>
        <v>0.0061999999999999998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190</v>
      </c>
      <c r="AT189" s="239" t="s">
        <v>186</v>
      </c>
      <c r="AU189" s="239" t="s">
        <v>85</v>
      </c>
      <c r="AY189" s="18" t="s">
        <v>183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190</v>
      </c>
      <c r="BM189" s="239" t="s">
        <v>370</v>
      </c>
    </row>
    <row r="190" s="2" customFormat="1" ht="24.15" customHeight="1">
      <c r="A190" s="39"/>
      <c r="B190" s="40"/>
      <c r="C190" s="228" t="s">
        <v>371</v>
      </c>
      <c r="D190" s="228" t="s">
        <v>186</v>
      </c>
      <c r="E190" s="229" t="s">
        <v>372</v>
      </c>
      <c r="F190" s="230" t="s">
        <v>373</v>
      </c>
      <c r="G190" s="231" t="s">
        <v>247</v>
      </c>
      <c r="H190" s="232">
        <v>5</v>
      </c>
      <c r="I190" s="233"/>
      <c r="J190" s="234">
        <f>ROUND(I190*H190,2)</f>
        <v>0</v>
      </c>
      <c r="K190" s="230" t="s">
        <v>1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0.00097000000000000005</v>
      </c>
      <c r="R190" s="237">
        <f>Q190*H190</f>
        <v>0.0048500000000000001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190</v>
      </c>
      <c r="AT190" s="239" t="s">
        <v>186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190</v>
      </c>
      <c r="BM190" s="239" t="s">
        <v>374</v>
      </c>
    </row>
    <row r="191" s="2" customFormat="1" ht="24.15" customHeight="1">
      <c r="A191" s="39"/>
      <c r="B191" s="40"/>
      <c r="C191" s="228" t="s">
        <v>283</v>
      </c>
      <c r="D191" s="228" t="s">
        <v>186</v>
      </c>
      <c r="E191" s="229" t="s">
        <v>375</v>
      </c>
      <c r="F191" s="230" t="s">
        <v>376</v>
      </c>
      <c r="G191" s="231" t="s">
        <v>247</v>
      </c>
      <c r="H191" s="232">
        <v>10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190</v>
      </c>
      <c r="AT191" s="239" t="s">
        <v>186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190</v>
      </c>
      <c r="BM191" s="239" t="s">
        <v>377</v>
      </c>
    </row>
    <row r="192" s="2" customFormat="1" ht="33" customHeight="1">
      <c r="A192" s="39"/>
      <c r="B192" s="40"/>
      <c r="C192" s="228" t="s">
        <v>378</v>
      </c>
      <c r="D192" s="228" t="s">
        <v>186</v>
      </c>
      <c r="E192" s="229" t="s">
        <v>379</v>
      </c>
      <c r="F192" s="230" t="s">
        <v>380</v>
      </c>
      <c r="G192" s="231" t="s">
        <v>247</v>
      </c>
      <c r="H192" s="232">
        <v>5</v>
      </c>
      <c r="I192" s="233"/>
      <c r="J192" s="234">
        <f>ROUND(I192*H192,2)</f>
        <v>0</v>
      </c>
      <c r="K192" s="230" t="s">
        <v>1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190</v>
      </c>
      <c r="AT192" s="239" t="s">
        <v>186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190</v>
      </c>
      <c r="BM192" s="239" t="s">
        <v>381</v>
      </c>
    </row>
    <row r="193" s="2" customFormat="1" ht="24.15" customHeight="1">
      <c r="A193" s="39"/>
      <c r="B193" s="40"/>
      <c r="C193" s="228" t="s">
        <v>287</v>
      </c>
      <c r="D193" s="228" t="s">
        <v>186</v>
      </c>
      <c r="E193" s="229" t="s">
        <v>382</v>
      </c>
      <c r="F193" s="230" t="s">
        <v>383</v>
      </c>
      <c r="G193" s="231" t="s">
        <v>247</v>
      </c>
      <c r="H193" s="232">
        <v>261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0.00013999999999999999</v>
      </c>
      <c r="R193" s="237">
        <f>Q193*H193</f>
        <v>0.036539999999999996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190</v>
      </c>
      <c r="AT193" s="239" t="s">
        <v>186</v>
      </c>
      <c r="AU193" s="239" t="s">
        <v>85</v>
      </c>
      <c r="AY193" s="18" t="s">
        <v>183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190</v>
      </c>
      <c r="BM193" s="239" t="s">
        <v>384</v>
      </c>
    </row>
    <row r="194" s="2" customFormat="1" ht="21.75" customHeight="1">
      <c r="A194" s="39"/>
      <c r="B194" s="40"/>
      <c r="C194" s="228" t="s">
        <v>385</v>
      </c>
      <c r="D194" s="228" t="s">
        <v>186</v>
      </c>
      <c r="E194" s="229" t="s">
        <v>386</v>
      </c>
      <c r="F194" s="230" t="s">
        <v>387</v>
      </c>
      <c r="G194" s="231" t="s">
        <v>247</v>
      </c>
      <c r="H194" s="232">
        <v>1</v>
      </c>
      <c r="I194" s="233"/>
      <c r="J194" s="234">
        <f>ROUND(I194*H194,2)</f>
        <v>0</v>
      </c>
      <c r="K194" s="230" t="s">
        <v>1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0.00036000000000000002</v>
      </c>
      <c r="R194" s="237">
        <f>Q194*H194</f>
        <v>0.00036000000000000002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190</v>
      </c>
      <c r="AT194" s="239" t="s">
        <v>186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190</v>
      </c>
      <c r="BM194" s="239" t="s">
        <v>388</v>
      </c>
    </row>
    <row r="195" s="2" customFormat="1" ht="24.15" customHeight="1">
      <c r="A195" s="39"/>
      <c r="B195" s="40"/>
      <c r="C195" s="228" t="s">
        <v>290</v>
      </c>
      <c r="D195" s="228" t="s">
        <v>186</v>
      </c>
      <c r="E195" s="229" t="s">
        <v>389</v>
      </c>
      <c r="F195" s="230" t="s">
        <v>390</v>
      </c>
      <c r="G195" s="231" t="s">
        <v>247</v>
      </c>
      <c r="H195" s="232">
        <v>261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0.00069999999999999999</v>
      </c>
      <c r="R195" s="237">
        <f>Q195*H195</f>
        <v>0.1827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190</v>
      </c>
      <c r="AT195" s="239" t="s">
        <v>186</v>
      </c>
      <c r="AU195" s="239" t="s">
        <v>85</v>
      </c>
      <c r="AY195" s="18" t="s">
        <v>183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190</v>
      </c>
      <c r="BM195" s="239" t="s">
        <v>391</v>
      </c>
    </row>
    <row r="196" s="2" customFormat="1" ht="24.15" customHeight="1">
      <c r="A196" s="39"/>
      <c r="B196" s="40"/>
      <c r="C196" s="228" t="s">
        <v>392</v>
      </c>
      <c r="D196" s="228" t="s">
        <v>186</v>
      </c>
      <c r="E196" s="229" t="s">
        <v>393</v>
      </c>
      <c r="F196" s="230" t="s">
        <v>394</v>
      </c>
      <c r="G196" s="231" t="s">
        <v>247</v>
      </c>
      <c r="H196" s="232">
        <v>30</v>
      </c>
      <c r="I196" s="233"/>
      <c r="J196" s="234">
        <f>ROUND(I196*H196,2)</f>
        <v>0</v>
      </c>
      <c r="K196" s="230" t="s">
        <v>1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0.00022000000000000001</v>
      </c>
      <c r="R196" s="237">
        <f>Q196*H196</f>
        <v>0.0066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190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190</v>
      </c>
      <c r="BM196" s="239" t="s">
        <v>395</v>
      </c>
    </row>
    <row r="197" s="2" customFormat="1" ht="24.15" customHeight="1">
      <c r="A197" s="39"/>
      <c r="B197" s="40"/>
      <c r="C197" s="228" t="s">
        <v>294</v>
      </c>
      <c r="D197" s="228" t="s">
        <v>186</v>
      </c>
      <c r="E197" s="229" t="s">
        <v>396</v>
      </c>
      <c r="F197" s="230" t="s">
        <v>397</v>
      </c>
      <c r="G197" s="231" t="s">
        <v>247</v>
      </c>
      <c r="H197" s="232">
        <v>6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0.00027</v>
      </c>
      <c r="R197" s="237">
        <f>Q197*H197</f>
        <v>0.0016199999999999999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190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190</v>
      </c>
      <c r="BM197" s="239" t="s">
        <v>398</v>
      </c>
    </row>
    <row r="198" s="2" customFormat="1" ht="24.15" customHeight="1">
      <c r="A198" s="39"/>
      <c r="B198" s="40"/>
      <c r="C198" s="228" t="s">
        <v>399</v>
      </c>
      <c r="D198" s="228" t="s">
        <v>186</v>
      </c>
      <c r="E198" s="229" t="s">
        <v>400</v>
      </c>
      <c r="F198" s="230" t="s">
        <v>401</v>
      </c>
      <c r="G198" s="231" t="s">
        <v>247</v>
      </c>
      <c r="H198" s="232">
        <v>36</v>
      </c>
      <c r="I198" s="233"/>
      <c r="J198" s="234">
        <f>ROUND(I198*H198,2)</f>
        <v>0</v>
      </c>
      <c r="K198" s="230" t="s">
        <v>1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0.00025999999999999998</v>
      </c>
      <c r="R198" s="237">
        <f>Q198*H198</f>
        <v>0.0093599999999999985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190</v>
      </c>
      <c r="AT198" s="239" t="s">
        <v>186</v>
      </c>
      <c r="AU198" s="239" t="s">
        <v>85</v>
      </c>
      <c r="AY198" s="18" t="s">
        <v>183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190</v>
      </c>
      <c r="BM198" s="239" t="s">
        <v>402</v>
      </c>
    </row>
    <row r="199" s="2" customFormat="1" ht="24.15" customHeight="1">
      <c r="A199" s="39"/>
      <c r="B199" s="40"/>
      <c r="C199" s="228" t="s">
        <v>297</v>
      </c>
      <c r="D199" s="228" t="s">
        <v>186</v>
      </c>
      <c r="E199" s="229" t="s">
        <v>403</v>
      </c>
      <c r="F199" s="230" t="s">
        <v>404</v>
      </c>
      <c r="G199" s="231" t="s">
        <v>247</v>
      </c>
      <c r="H199" s="232">
        <v>1</v>
      </c>
      <c r="I199" s="233"/>
      <c r="J199" s="234">
        <f>ROUND(I199*H199,2)</f>
        <v>0</v>
      </c>
      <c r="K199" s="230" t="s">
        <v>1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0.00063000000000000003</v>
      </c>
      <c r="R199" s="237">
        <f>Q199*H199</f>
        <v>0.00063000000000000003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190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190</v>
      </c>
      <c r="BM199" s="239" t="s">
        <v>405</v>
      </c>
    </row>
    <row r="200" s="2" customFormat="1" ht="24.15" customHeight="1">
      <c r="A200" s="39"/>
      <c r="B200" s="40"/>
      <c r="C200" s="228" t="s">
        <v>406</v>
      </c>
      <c r="D200" s="228" t="s">
        <v>186</v>
      </c>
      <c r="E200" s="229" t="s">
        <v>407</v>
      </c>
      <c r="F200" s="230" t="s">
        <v>408</v>
      </c>
      <c r="G200" s="231" t="s">
        <v>247</v>
      </c>
      <c r="H200" s="232">
        <v>4</v>
      </c>
      <c r="I200" s="233"/>
      <c r="J200" s="234">
        <f>ROUND(I200*H200,2)</f>
        <v>0</v>
      </c>
      <c r="K200" s="230" t="s">
        <v>1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0.00132</v>
      </c>
      <c r="R200" s="237">
        <f>Q200*H200</f>
        <v>0.00528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190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190</v>
      </c>
      <c r="BM200" s="239" t="s">
        <v>409</v>
      </c>
    </row>
    <row r="201" s="2" customFormat="1" ht="24.15" customHeight="1">
      <c r="A201" s="39"/>
      <c r="B201" s="40"/>
      <c r="C201" s="228" t="s">
        <v>301</v>
      </c>
      <c r="D201" s="228" t="s">
        <v>186</v>
      </c>
      <c r="E201" s="229" t="s">
        <v>410</v>
      </c>
      <c r="F201" s="230" t="s">
        <v>411</v>
      </c>
      <c r="G201" s="231" t="s">
        <v>232</v>
      </c>
      <c r="H201" s="251"/>
      <c r="I201" s="233"/>
      <c r="J201" s="234">
        <f>ROUND(I201*H201,2)</f>
        <v>0</v>
      </c>
      <c r="K201" s="230" t="s">
        <v>1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190</v>
      </c>
      <c r="AT201" s="239" t="s">
        <v>186</v>
      </c>
      <c r="AU201" s="239" t="s">
        <v>85</v>
      </c>
      <c r="AY201" s="18" t="s">
        <v>183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190</v>
      </c>
      <c r="BM201" s="239" t="s">
        <v>412</v>
      </c>
    </row>
    <row r="202" s="12" customFormat="1" ht="22.8" customHeight="1">
      <c r="A202" s="12"/>
      <c r="B202" s="212"/>
      <c r="C202" s="213"/>
      <c r="D202" s="214" t="s">
        <v>75</v>
      </c>
      <c r="E202" s="226" t="s">
        <v>413</v>
      </c>
      <c r="F202" s="226" t="s">
        <v>414</v>
      </c>
      <c r="G202" s="213"/>
      <c r="H202" s="213"/>
      <c r="I202" s="216"/>
      <c r="J202" s="227">
        <f>BK202</f>
        <v>0</v>
      </c>
      <c r="K202" s="213"/>
      <c r="L202" s="218"/>
      <c r="M202" s="219"/>
      <c r="N202" s="220"/>
      <c r="O202" s="220"/>
      <c r="P202" s="221">
        <f>SUM(P203:P216)</f>
        <v>0</v>
      </c>
      <c r="Q202" s="220"/>
      <c r="R202" s="221">
        <f>SUM(R203:R216)</f>
        <v>8.2604699999999998</v>
      </c>
      <c r="S202" s="220"/>
      <c r="T202" s="222">
        <f>SUM(T203:T216)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3" t="s">
        <v>85</v>
      </c>
      <c r="AT202" s="224" t="s">
        <v>75</v>
      </c>
      <c r="AU202" s="224" t="s">
        <v>83</v>
      </c>
      <c r="AY202" s="223" t="s">
        <v>183</v>
      </c>
      <c r="BK202" s="225">
        <f>SUM(BK203:BK216)</f>
        <v>0</v>
      </c>
    </row>
    <row r="203" s="2" customFormat="1" ht="37.8" customHeight="1">
      <c r="A203" s="39"/>
      <c r="B203" s="40"/>
      <c r="C203" s="228" t="s">
        <v>415</v>
      </c>
      <c r="D203" s="228" t="s">
        <v>186</v>
      </c>
      <c r="E203" s="229" t="s">
        <v>416</v>
      </c>
      <c r="F203" s="230" t="s">
        <v>417</v>
      </c>
      <c r="G203" s="231" t="s">
        <v>247</v>
      </c>
      <c r="H203" s="232">
        <v>3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0.01035</v>
      </c>
      <c r="R203" s="237">
        <f>Q203*H203</f>
        <v>0.031050000000000001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190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190</v>
      </c>
      <c r="BM203" s="239" t="s">
        <v>418</v>
      </c>
    </row>
    <row r="204" s="2" customFormat="1" ht="37.8" customHeight="1">
      <c r="A204" s="39"/>
      <c r="B204" s="40"/>
      <c r="C204" s="228" t="s">
        <v>304</v>
      </c>
      <c r="D204" s="228" t="s">
        <v>186</v>
      </c>
      <c r="E204" s="229" t="s">
        <v>419</v>
      </c>
      <c r="F204" s="230" t="s">
        <v>420</v>
      </c>
      <c r="G204" s="231" t="s">
        <v>247</v>
      </c>
      <c r="H204" s="232">
        <v>6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0.014500000000000001</v>
      </c>
      <c r="R204" s="237">
        <f>Q204*H204</f>
        <v>0.087000000000000008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421</v>
      </c>
    </row>
    <row r="205" s="2" customFormat="1" ht="37.8" customHeight="1">
      <c r="A205" s="39"/>
      <c r="B205" s="40"/>
      <c r="C205" s="228" t="s">
        <v>422</v>
      </c>
      <c r="D205" s="228" t="s">
        <v>186</v>
      </c>
      <c r="E205" s="229" t="s">
        <v>423</v>
      </c>
      <c r="F205" s="230" t="s">
        <v>424</v>
      </c>
      <c r="G205" s="231" t="s">
        <v>247</v>
      </c>
      <c r="H205" s="232">
        <v>6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0.018599999999999998</v>
      </c>
      <c r="R205" s="237">
        <f>Q205*H205</f>
        <v>0.11159999999999999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190</v>
      </c>
      <c r="AT205" s="239" t="s">
        <v>186</v>
      </c>
      <c r="AU205" s="239" t="s">
        <v>85</v>
      </c>
      <c r="AY205" s="18" t="s">
        <v>183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190</v>
      </c>
      <c r="BM205" s="239" t="s">
        <v>425</v>
      </c>
    </row>
    <row r="206" s="2" customFormat="1" ht="37.8" customHeight="1">
      <c r="A206" s="39"/>
      <c r="B206" s="40"/>
      <c r="C206" s="228" t="s">
        <v>308</v>
      </c>
      <c r="D206" s="228" t="s">
        <v>186</v>
      </c>
      <c r="E206" s="229" t="s">
        <v>426</v>
      </c>
      <c r="F206" s="230" t="s">
        <v>427</v>
      </c>
      <c r="G206" s="231" t="s">
        <v>247</v>
      </c>
      <c r="H206" s="232">
        <v>7</v>
      </c>
      <c r="I206" s="233"/>
      <c r="J206" s="234">
        <f>ROUND(I206*H206,2)</f>
        <v>0</v>
      </c>
      <c r="K206" s="230" t="s">
        <v>1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0.022700000000000001</v>
      </c>
      <c r="R206" s="237">
        <f>Q206*H206</f>
        <v>0.15890000000000001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428</v>
      </c>
    </row>
    <row r="207" s="2" customFormat="1" ht="37.8" customHeight="1">
      <c r="A207" s="39"/>
      <c r="B207" s="40"/>
      <c r="C207" s="228" t="s">
        <v>429</v>
      </c>
      <c r="D207" s="228" t="s">
        <v>186</v>
      </c>
      <c r="E207" s="229" t="s">
        <v>430</v>
      </c>
      <c r="F207" s="230" t="s">
        <v>431</v>
      </c>
      <c r="G207" s="231" t="s">
        <v>247</v>
      </c>
      <c r="H207" s="232">
        <v>40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0.02368</v>
      </c>
      <c r="R207" s="237">
        <f>Q207*H207</f>
        <v>0.94720000000000004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190</v>
      </c>
      <c r="AT207" s="239" t="s">
        <v>186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190</v>
      </c>
      <c r="BM207" s="239" t="s">
        <v>432</v>
      </c>
    </row>
    <row r="208" s="2" customFormat="1" ht="37.8" customHeight="1">
      <c r="A208" s="39"/>
      <c r="B208" s="40"/>
      <c r="C208" s="228" t="s">
        <v>311</v>
      </c>
      <c r="D208" s="228" t="s">
        <v>186</v>
      </c>
      <c r="E208" s="229" t="s">
        <v>433</v>
      </c>
      <c r="F208" s="230" t="s">
        <v>434</v>
      </c>
      <c r="G208" s="231" t="s">
        <v>247</v>
      </c>
      <c r="H208" s="232">
        <v>80</v>
      </c>
      <c r="I208" s="233"/>
      <c r="J208" s="234">
        <f>ROUND(I208*H208,2)</f>
        <v>0</v>
      </c>
      <c r="K208" s="230" t="s">
        <v>1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0.02726</v>
      </c>
      <c r="R208" s="237">
        <f>Q208*H208</f>
        <v>2.1808000000000001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190</v>
      </c>
      <c r="AT208" s="239" t="s">
        <v>186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435</v>
      </c>
    </row>
    <row r="209" s="2" customFormat="1" ht="37.8" customHeight="1">
      <c r="A209" s="39"/>
      <c r="B209" s="40"/>
      <c r="C209" s="228" t="s">
        <v>436</v>
      </c>
      <c r="D209" s="228" t="s">
        <v>186</v>
      </c>
      <c r="E209" s="229" t="s">
        <v>437</v>
      </c>
      <c r="F209" s="230" t="s">
        <v>438</v>
      </c>
      <c r="G209" s="231" t="s">
        <v>247</v>
      </c>
      <c r="H209" s="232">
        <v>65</v>
      </c>
      <c r="I209" s="233"/>
      <c r="J209" s="234">
        <f>ROUND(I209*H209,2)</f>
        <v>0</v>
      </c>
      <c r="K209" s="230" t="s">
        <v>1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0.030839999999999999</v>
      </c>
      <c r="R209" s="237">
        <f>Q209*H209</f>
        <v>2.0045999999999999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190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190</v>
      </c>
      <c r="BM209" s="239" t="s">
        <v>439</v>
      </c>
    </row>
    <row r="210" s="2" customFormat="1" ht="37.8" customHeight="1">
      <c r="A210" s="39"/>
      <c r="B210" s="40"/>
      <c r="C210" s="228" t="s">
        <v>315</v>
      </c>
      <c r="D210" s="228" t="s">
        <v>186</v>
      </c>
      <c r="E210" s="229" t="s">
        <v>440</v>
      </c>
      <c r="F210" s="230" t="s">
        <v>441</v>
      </c>
      <c r="G210" s="231" t="s">
        <v>247</v>
      </c>
      <c r="H210" s="232">
        <v>15</v>
      </c>
      <c r="I210" s="233"/>
      <c r="J210" s="234">
        <f>ROUND(I210*H210,2)</f>
        <v>0</v>
      </c>
      <c r="K210" s="230" t="s">
        <v>1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0.035520000000000003</v>
      </c>
      <c r="R210" s="237">
        <f>Q210*H210</f>
        <v>0.53280000000000005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190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190</v>
      </c>
      <c r="BM210" s="239" t="s">
        <v>442</v>
      </c>
    </row>
    <row r="211" s="2" customFormat="1" ht="37.8" customHeight="1">
      <c r="A211" s="39"/>
      <c r="B211" s="40"/>
      <c r="C211" s="228" t="s">
        <v>443</v>
      </c>
      <c r="D211" s="228" t="s">
        <v>186</v>
      </c>
      <c r="E211" s="229" t="s">
        <v>444</v>
      </c>
      <c r="F211" s="230" t="s">
        <v>445</v>
      </c>
      <c r="G211" s="231" t="s">
        <v>247</v>
      </c>
      <c r="H211" s="232">
        <v>3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0.039100000000000003</v>
      </c>
      <c r="R211" s="237">
        <f>Q211*H211</f>
        <v>0.11730000000000002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190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190</v>
      </c>
      <c r="BM211" s="239" t="s">
        <v>446</v>
      </c>
    </row>
    <row r="212" s="2" customFormat="1" ht="37.8" customHeight="1">
      <c r="A212" s="39"/>
      <c r="B212" s="40"/>
      <c r="C212" s="228" t="s">
        <v>318</v>
      </c>
      <c r="D212" s="228" t="s">
        <v>186</v>
      </c>
      <c r="E212" s="229" t="s">
        <v>447</v>
      </c>
      <c r="F212" s="230" t="s">
        <v>448</v>
      </c>
      <c r="G212" s="231" t="s">
        <v>247</v>
      </c>
      <c r="H212" s="232">
        <v>10</v>
      </c>
      <c r="I212" s="233"/>
      <c r="J212" s="234">
        <f>ROUND(I212*H212,2)</f>
        <v>0</v>
      </c>
      <c r="K212" s="230" t="s">
        <v>1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0.041320000000000003</v>
      </c>
      <c r="R212" s="237">
        <f>Q212*H212</f>
        <v>0.41320000000000001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190</v>
      </c>
      <c r="AT212" s="239" t="s">
        <v>186</v>
      </c>
      <c r="AU212" s="239" t="s">
        <v>85</v>
      </c>
      <c r="AY212" s="18" t="s">
        <v>183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190</v>
      </c>
      <c r="BM212" s="239" t="s">
        <v>449</v>
      </c>
    </row>
    <row r="213" s="2" customFormat="1" ht="37.8" customHeight="1">
      <c r="A213" s="39"/>
      <c r="B213" s="40"/>
      <c r="C213" s="228" t="s">
        <v>450</v>
      </c>
      <c r="D213" s="228" t="s">
        <v>186</v>
      </c>
      <c r="E213" s="229" t="s">
        <v>451</v>
      </c>
      <c r="F213" s="230" t="s">
        <v>452</v>
      </c>
      <c r="G213" s="231" t="s">
        <v>247</v>
      </c>
      <c r="H213" s="232">
        <v>11</v>
      </c>
      <c r="I213" s="233"/>
      <c r="J213" s="234">
        <f>ROUND(I213*H213,2)</f>
        <v>0</v>
      </c>
      <c r="K213" s="230" t="s">
        <v>1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0.047840000000000001</v>
      </c>
      <c r="R213" s="237">
        <f>Q213*H213</f>
        <v>0.52624000000000004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190</v>
      </c>
      <c r="AT213" s="239" t="s">
        <v>186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190</v>
      </c>
      <c r="BM213" s="239" t="s">
        <v>453</v>
      </c>
    </row>
    <row r="214" s="2" customFormat="1" ht="37.8" customHeight="1">
      <c r="A214" s="39"/>
      <c r="B214" s="40"/>
      <c r="C214" s="228" t="s">
        <v>322</v>
      </c>
      <c r="D214" s="228" t="s">
        <v>186</v>
      </c>
      <c r="E214" s="229" t="s">
        <v>454</v>
      </c>
      <c r="F214" s="230" t="s">
        <v>455</v>
      </c>
      <c r="G214" s="231" t="s">
        <v>247</v>
      </c>
      <c r="H214" s="232">
        <v>3</v>
      </c>
      <c r="I214" s="233"/>
      <c r="J214" s="234">
        <f>ROUND(I214*H214,2)</f>
        <v>0</v>
      </c>
      <c r="K214" s="230" t="s">
        <v>1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0.06198</v>
      </c>
      <c r="R214" s="237">
        <f>Q214*H214</f>
        <v>0.18593999999999999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190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190</v>
      </c>
      <c r="BM214" s="239" t="s">
        <v>456</v>
      </c>
    </row>
    <row r="215" s="2" customFormat="1" ht="37.8" customHeight="1">
      <c r="A215" s="39"/>
      <c r="B215" s="40"/>
      <c r="C215" s="228" t="s">
        <v>457</v>
      </c>
      <c r="D215" s="228" t="s">
        <v>186</v>
      </c>
      <c r="E215" s="229" t="s">
        <v>458</v>
      </c>
      <c r="F215" s="230" t="s">
        <v>459</v>
      </c>
      <c r="G215" s="231" t="s">
        <v>247</v>
      </c>
      <c r="H215" s="232">
        <v>12</v>
      </c>
      <c r="I215" s="233"/>
      <c r="J215" s="234">
        <f>ROUND(I215*H215,2)</f>
        <v>0</v>
      </c>
      <c r="K215" s="230" t="s">
        <v>1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0.080320000000000003</v>
      </c>
      <c r="R215" s="237">
        <f>Q215*H215</f>
        <v>0.96384000000000003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190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190</v>
      </c>
      <c r="BM215" s="239" t="s">
        <v>460</v>
      </c>
    </row>
    <row r="216" s="2" customFormat="1" ht="24.15" customHeight="1">
      <c r="A216" s="39"/>
      <c r="B216" s="40"/>
      <c r="C216" s="228" t="s">
        <v>325</v>
      </c>
      <c r="D216" s="228" t="s">
        <v>186</v>
      </c>
      <c r="E216" s="229" t="s">
        <v>461</v>
      </c>
      <c r="F216" s="230" t="s">
        <v>462</v>
      </c>
      <c r="G216" s="231" t="s">
        <v>232</v>
      </c>
      <c r="H216" s="251"/>
      <c r="I216" s="233"/>
      <c r="J216" s="234">
        <f>ROUND(I216*H216,2)</f>
        <v>0</v>
      </c>
      <c r="K216" s="230" t="s">
        <v>1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190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190</v>
      </c>
      <c r="BM216" s="239" t="s">
        <v>463</v>
      </c>
    </row>
    <row r="217" s="12" customFormat="1" ht="22.8" customHeight="1">
      <c r="A217" s="12"/>
      <c r="B217" s="212"/>
      <c r="C217" s="213"/>
      <c r="D217" s="214" t="s">
        <v>75</v>
      </c>
      <c r="E217" s="226" t="s">
        <v>464</v>
      </c>
      <c r="F217" s="226" t="s">
        <v>465</v>
      </c>
      <c r="G217" s="213"/>
      <c r="H217" s="213"/>
      <c r="I217" s="216"/>
      <c r="J217" s="227">
        <f>BK217</f>
        <v>0</v>
      </c>
      <c r="K217" s="213"/>
      <c r="L217" s="218"/>
      <c r="M217" s="219"/>
      <c r="N217" s="220"/>
      <c r="O217" s="220"/>
      <c r="P217" s="221">
        <f>SUM(P218:P222)</f>
        <v>0</v>
      </c>
      <c r="Q217" s="220"/>
      <c r="R217" s="221">
        <f>SUM(R218:R222)</f>
        <v>1.0591999999999999</v>
      </c>
      <c r="S217" s="220"/>
      <c r="T217" s="222">
        <f>SUM(T218:T222)</f>
        <v>1.2075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3" t="s">
        <v>85</v>
      </c>
      <c r="AT217" s="224" t="s">
        <v>75</v>
      </c>
      <c r="AU217" s="224" t="s">
        <v>83</v>
      </c>
      <c r="AY217" s="223" t="s">
        <v>183</v>
      </c>
      <c r="BK217" s="225">
        <f>SUM(BK218:BK222)</f>
        <v>0</v>
      </c>
    </row>
    <row r="218" s="2" customFormat="1" ht="24.15" customHeight="1">
      <c r="A218" s="39"/>
      <c r="B218" s="40"/>
      <c r="C218" s="228" t="s">
        <v>466</v>
      </c>
      <c r="D218" s="228" t="s">
        <v>186</v>
      </c>
      <c r="E218" s="229" t="s">
        <v>467</v>
      </c>
      <c r="F218" s="230" t="s">
        <v>468</v>
      </c>
      <c r="G218" s="231" t="s">
        <v>469</v>
      </c>
      <c r="H218" s="232">
        <v>80</v>
      </c>
      <c r="I218" s="233"/>
      <c r="J218" s="234">
        <f>ROUND(I218*H218,2)</f>
        <v>0</v>
      </c>
      <c r="K218" s="230" t="s">
        <v>1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0.01324</v>
      </c>
      <c r="R218" s="237">
        <f>Q218*H218</f>
        <v>1.0591999999999999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190</v>
      </c>
      <c r="AT218" s="239" t="s">
        <v>186</v>
      </c>
      <c r="AU218" s="239" t="s">
        <v>85</v>
      </c>
      <c r="AY218" s="18" t="s">
        <v>183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190</v>
      </c>
      <c r="BM218" s="239" t="s">
        <v>470</v>
      </c>
    </row>
    <row r="219" s="2" customFormat="1" ht="24.15" customHeight="1">
      <c r="A219" s="39"/>
      <c r="B219" s="40"/>
      <c r="C219" s="228" t="s">
        <v>329</v>
      </c>
      <c r="D219" s="228" t="s">
        <v>186</v>
      </c>
      <c r="E219" s="229" t="s">
        <v>471</v>
      </c>
      <c r="F219" s="230" t="s">
        <v>472</v>
      </c>
      <c r="G219" s="231" t="s">
        <v>469</v>
      </c>
      <c r="H219" s="232">
        <v>70</v>
      </c>
      <c r="I219" s="233"/>
      <c r="J219" s="234">
        <f>ROUND(I219*H219,2)</f>
        <v>0</v>
      </c>
      <c r="K219" s="230" t="s">
        <v>1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0.017250000000000001</v>
      </c>
      <c r="T219" s="238">
        <f>S219*H219</f>
        <v>1.2075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190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190</v>
      </c>
      <c r="BM219" s="239" t="s">
        <v>473</v>
      </c>
    </row>
    <row r="220" s="2" customFormat="1" ht="16.5" customHeight="1">
      <c r="A220" s="39"/>
      <c r="B220" s="40"/>
      <c r="C220" s="228" t="s">
        <v>474</v>
      </c>
      <c r="D220" s="228" t="s">
        <v>186</v>
      </c>
      <c r="E220" s="229" t="s">
        <v>475</v>
      </c>
      <c r="F220" s="230" t="s">
        <v>476</v>
      </c>
      <c r="G220" s="231" t="s">
        <v>469</v>
      </c>
      <c r="H220" s="232">
        <v>10</v>
      </c>
      <c r="I220" s="233"/>
      <c r="J220" s="234">
        <f>ROUND(I220*H220,2)</f>
        <v>0</v>
      </c>
      <c r="K220" s="230" t="s">
        <v>1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190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190</v>
      </c>
      <c r="BM220" s="239" t="s">
        <v>477</v>
      </c>
    </row>
    <row r="221" s="2" customFormat="1" ht="16.5" customHeight="1">
      <c r="A221" s="39"/>
      <c r="B221" s="40"/>
      <c r="C221" s="228" t="s">
        <v>332</v>
      </c>
      <c r="D221" s="228" t="s">
        <v>186</v>
      </c>
      <c r="E221" s="229" t="s">
        <v>478</v>
      </c>
      <c r="F221" s="230" t="s">
        <v>479</v>
      </c>
      <c r="G221" s="231" t="s">
        <v>469</v>
      </c>
      <c r="H221" s="232">
        <v>12</v>
      </c>
      <c r="I221" s="233"/>
      <c r="J221" s="234">
        <f>ROUND(I221*H221,2)</f>
        <v>0</v>
      </c>
      <c r="K221" s="230" t="s">
        <v>1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190</v>
      </c>
      <c r="AT221" s="239" t="s">
        <v>186</v>
      </c>
      <c r="AU221" s="239" t="s">
        <v>85</v>
      </c>
      <c r="AY221" s="18" t="s">
        <v>183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190</v>
      </c>
      <c r="BM221" s="239" t="s">
        <v>480</v>
      </c>
    </row>
    <row r="222" s="2" customFormat="1" ht="24.15" customHeight="1">
      <c r="A222" s="39"/>
      <c r="B222" s="40"/>
      <c r="C222" s="228" t="s">
        <v>481</v>
      </c>
      <c r="D222" s="228" t="s">
        <v>186</v>
      </c>
      <c r="E222" s="229" t="s">
        <v>482</v>
      </c>
      <c r="F222" s="230" t="s">
        <v>483</v>
      </c>
      <c r="G222" s="231" t="s">
        <v>232</v>
      </c>
      <c r="H222" s="251"/>
      <c r="I222" s="233"/>
      <c r="J222" s="234">
        <f>ROUND(I222*H222,2)</f>
        <v>0</v>
      </c>
      <c r="K222" s="230" t="s">
        <v>1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190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190</v>
      </c>
      <c r="BM222" s="239" t="s">
        <v>484</v>
      </c>
    </row>
    <row r="223" s="12" customFormat="1" ht="22.8" customHeight="1">
      <c r="A223" s="12"/>
      <c r="B223" s="212"/>
      <c r="C223" s="213"/>
      <c r="D223" s="214" t="s">
        <v>75</v>
      </c>
      <c r="E223" s="226" t="s">
        <v>485</v>
      </c>
      <c r="F223" s="226" t="s">
        <v>486</v>
      </c>
      <c r="G223" s="213"/>
      <c r="H223" s="213"/>
      <c r="I223" s="216"/>
      <c r="J223" s="227">
        <f>BK223</f>
        <v>0</v>
      </c>
      <c r="K223" s="213"/>
      <c r="L223" s="218"/>
      <c r="M223" s="219"/>
      <c r="N223" s="220"/>
      <c r="O223" s="220"/>
      <c r="P223" s="221">
        <f>SUM(P224:P226)</f>
        <v>0</v>
      </c>
      <c r="Q223" s="220"/>
      <c r="R223" s="221">
        <f>SUM(R224:R226)</f>
        <v>0</v>
      </c>
      <c r="S223" s="220"/>
      <c r="T223" s="222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3" t="s">
        <v>85</v>
      </c>
      <c r="AT223" s="224" t="s">
        <v>75</v>
      </c>
      <c r="AU223" s="224" t="s">
        <v>83</v>
      </c>
      <c r="AY223" s="223" t="s">
        <v>183</v>
      </c>
      <c r="BK223" s="225">
        <f>SUM(BK224:BK226)</f>
        <v>0</v>
      </c>
    </row>
    <row r="224" s="2" customFormat="1" ht="24.15" customHeight="1">
      <c r="A224" s="39"/>
      <c r="B224" s="40"/>
      <c r="C224" s="228" t="s">
        <v>336</v>
      </c>
      <c r="D224" s="228" t="s">
        <v>186</v>
      </c>
      <c r="E224" s="229" t="s">
        <v>487</v>
      </c>
      <c r="F224" s="230" t="s">
        <v>488</v>
      </c>
      <c r="G224" s="231" t="s">
        <v>489</v>
      </c>
      <c r="H224" s="232">
        <v>115</v>
      </c>
      <c r="I224" s="233"/>
      <c r="J224" s="234">
        <f>ROUND(I224*H224,2)</f>
        <v>0</v>
      </c>
      <c r="K224" s="230" t="s">
        <v>1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190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490</v>
      </c>
    </row>
    <row r="225" s="2" customFormat="1" ht="16.5" customHeight="1">
      <c r="A225" s="39"/>
      <c r="B225" s="40"/>
      <c r="C225" s="241" t="s">
        <v>491</v>
      </c>
      <c r="D225" s="241" t="s">
        <v>191</v>
      </c>
      <c r="E225" s="242" t="s">
        <v>492</v>
      </c>
      <c r="F225" s="243" t="s">
        <v>493</v>
      </c>
      <c r="G225" s="244" t="s">
        <v>489</v>
      </c>
      <c r="H225" s="245">
        <v>115</v>
      </c>
      <c r="I225" s="246"/>
      <c r="J225" s="247">
        <f>ROUND(I225*H225,2)</f>
        <v>0</v>
      </c>
      <c r="K225" s="243" t="s">
        <v>1</v>
      </c>
      <c r="L225" s="248"/>
      <c r="M225" s="249" t="s">
        <v>1</v>
      </c>
      <c r="N225" s="250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195</v>
      </c>
      <c r="AT225" s="239" t="s">
        <v>191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190</v>
      </c>
      <c r="BM225" s="239" t="s">
        <v>494</v>
      </c>
    </row>
    <row r="226" s="2" customFormat="1" ht="24.15" customHeight="1">
      <c r="A226" s="39"/>
      <c r="B226" s="40"/>
      <c r="C226" s="228" t="s">
        <v>339</v>
      </c>
      <c r="D226" s="228" t="s">
        <v>186</v>
      </c>
      <c r="E226" s="229" t="s">
        <v>495</v>
      </c>
      <c r="F226" s="230" t="s">
        <v>496</v>
      </c>
      <c r="G226" s="231" t="s">
        <v>232</v>
      </c>
      <c r="H226" s="251"/>
      <c r="I226" s="233"/>
      <c r="J226" s="234">
        <f>ROUND(I226*H226,2)</f>
        <v>0</v>
      </c>
      <c r="K226" s="230" t="s">
        <v>1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190</v>
      </c>
      <c r="AT226" s="239" t="s">
        <v>186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497</v>
      </c>
    </row>
    <row r="227" s="12" customFormat="1" ht="22.8" customHeight="1">
      <c r="A227" s="12"/>
      <c r="B227" s="212"/>
      <c r="C227" s="213"/>
      <c r="D227" s="214" t="s">
        <v>75</v>
      </c>
      <c r="E227" s="226" t="s">
        <v>498</v>
      </c>
      <c r="F227" s="226" t="s">
        <v>499</v>
      </c>
      <c r="G227" s="213"/>
      <c r="H227" s="213"/>
      <c r="I227" s="216"/>
      <c r="J227" s="227">
        <f>BK227</f>
        <v>0</v>
      </c>
      <c r="K227" s="213"/>
      <c r="L227" s="218"/>
      <c r="M227" s="219"/>
      <c r="N227" s="220"/>
      <c r="O227" s="220"/>
      <c r="P227" s="221">
        <f>SUM(P228:P229)</f>
        <v>0</v>
      </c>
      <c r="Q227" s="220"/>
      <c r="R227" s="221">
        <f>SUM(R228:R229)</f>
        <v>0.023400000000000001</v>
      </c>
      <c r="S227" s="220"/>
      <c r="T227" s="222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3" t="s">
        <v>85</v>
      </c>
      <c r="AT227" s="224" t="s">
        <v>75</v>
      </c>
      <c r="AU227" s="224" t="s">
        <v>83</v>
      </c>
      <c r="AY227" s="223" t="s">
        <v>183</v>
      </c>
      <c r="BK227" s="225">
        <f>SUM(BK228:BK229)</f>
        <v>0</v>
      </c>
    </row>
    <row r="228" s="2" customFormat="1" ht="24.15" customHeight="1">
      <c r="A228" s="39"/>
      <c r="B228" s="40"/>
      <c r="C228" s="228" t="s">
        <v>500</v>
      </c>
      <c r="D228" s="228" t="s">
        <v>186</v>
      </c>
      <c r="E228" s="229" t="s">
        <v>501</v>
      </c>
      <c r="F228" s="230" t="s">
        <v>502</v>
      </c>
      <c r="G228" s="231" t="s">
        <v>189</v>
      </c>
      <c r="H228" s="232">
        <v>310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2.0000000000000002E-05</v>
      </c>
      <c r="R228" s="237">
        <f>Q228*H228</f>
        <v>0.0062000000000000006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190</v>
      </c>
      <c r="AT228" s="239" t="s">
        <v>186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190</v>
      </c>
      <c r="BM228" s="239" t="s">
        <v>503</v>
      </c>
    </row>
    <row r="229" s="2" customFormat="1" ht="24.15" customHeight="1">
      <c r="A229" s="39"/>
      <c r="B229" s="40"/>
      <c r="C229" s="228" t="s">
        <v>343</v>
      </c>
      <c r="D229" s="228" t="s">
        <v>186</v>
      </c>
      <c r="E229" s="229" t="s">
        <v>504</v>
      </c>
      <c r="F229" s="230" t="s">
        <v>505</v>
      </c>
      <c r="G229" s="231" t="s">
        <v>189</v>
      </c>
      <c r="H229" s="232">
        <v>430</v>
      </c>
      <c r="I229" s="233"/>
      <c r="J229" s="234">
        <f>ROUND(I229*H229,2)</f>
        <v>0</v>
      </c>
      <c r="K229" s="230" t="s">
        <v>1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4.0000000000000003E-05</v>
      </c>
      <c r="R229" s="237">
        <f>Q229*H229</f>
        <v>0.0172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506</v>
      </c>
    </row>
    <row r="230" s="12" customFormat="1" ht="25.92" customHeight="1">
      <c r="A230" s="12"/>
      <c r="B230" s="212"/>
      <c r="C230" s="213"/>
      <c r="D230" s="214" t="s">
        <v>75</v>
      </c>
      <c r="E230" s="215" t="s">
        <v>507</v>
      </c>
      <c r="F230" s="215" t="s">
        <v>508</v>
      </c>
      <c r="G230" s="213"/>
      <c r="H230" s="213"/>
      <c r="I230" s="216"/>
      <c r="J230" s="217">
        <f>BK230</f>
        <v>0</v>
      </c>
      <c r="K230" s="213"/>
      <c r="L230" s="218"/>
      <c r="M230" s="219"/>
      <c r="N230" s="220"/>
      <c r="O230" s="220"/>
      <c r="P230" s="221">
        <f>P231</f>
        <v>0</v>
      </c>
      <c r="Q230" s="220"/>
      <c r="R230" s="221">
        <f>R231</f>
        <v>0</v>
      </c>
      <c r="S230" s="220"/>
      <c r="T230" s="222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3" t="s">
        <v>196</v>
      </c>
      <c r="AT230" s="224" t="s">
        <v>75</v>
      </c>
      <c r="AU230" s="224" t="s">
        <v>76</v>
      </c>
      <c r="AY230" s="223" t="s">
        <v>183</v>
      </c>
      <c r="BK230" s="225">
        <f>BK231</f>
        <v>0</v>
      </c>
    </row>
    <row r="231" s="2" customFormat="1" ht="21.75" customHeight="1">
      <c r="A231" s="39"/>
      <c r="B231" s="40"/>
      <c r="C231" s="228" t="s">
        <v>346</v>
      </c>
      <c r="D231" s="228" t="s">
        <v>186</v>
      </c>
      <c r="E231" s="229" t="s">
        <v>509</v>
      </c>
      <c r="F231" s="230" t="s">
        <v>510</v>
      </c>
      <c r="G231" s="231" t="s">
        <v>511</v>
      </c>
      <c r="H231" s="232">
        <v>200</v>
      </c>
      <c r="I231" s="233"/>
      <c r="J231" s="234">
        <f>ROUND(I231*H231,2)</f>
        <v>0</v>
      </c>
      <c r="K231" s="230" t="s">
        <v>1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512</v>
      </c>
      <c r="AT231" s="239" t="s">
        <v>186</v>
      </c>
      <c r="AU231" s="239" t="s">
        <v>83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512</v>
      </c>
      <c r="BM231" s="239" t="s">
        <v>513</v>
      </c>
    </row>
    <row r="232" s="12" customFormat="1" ht="25.92" customHeight="1">
      <c r="A232" s="12"/>
      <c r="B232" s="212"/>
      <c r="C232" s="213"/>
      <c r="D232" s="214" t="s">
        <v>75</v>
      </c>
      <c r="E232" s="215" t="s">
        <v>141</v>
      </c>
      <c r="F232" s="215" t="s">
        <v>142</v>
      </c>
      <c r="G232" s="213"/>
      <c r="H232" s="213"/>
      <c r="I232" s="216"/>
      <c r="J232" s="217">
        <f>BK232</f>
        <v>0</v>
      </c>
      <c r="K232" s="213"/>
      <c r="L232" s="218"/>
      <c r="M232" s="219"/>
      <c r="N232" s="220"/>
      <c r="O232" s="220"/>
      <c r="P232" s="221">
        <f>P233+P235+P240</f>
        <v>0</v>
      </c>
      <c r="Q232" s="220"/>
      <c r="R232" s="221">
        <f>R233+R235+R240</f>
        <v>0</v>
      </c>
      <c r="S232" s="220"/>
      <c r="T232" s="222">
        <f>T233+T235+T240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3" t="s">
        <v>203</v>
      </c>
      <c r="AT232" s="224" t="s">
        <v>75</v>
      </c>
      <c r="AU232" s="224" t="s">
        <v>76</v>
      </c>
      <c r="AY232" s="223" t="s">
        <v>183</v>
      </c>
      <c r="BK232" s="225">
        <f>BK233+BK235+BK240</f>
        <v>0</v>
      </c>
    </row>
    <row r="233" s="12" customFormat="1" ht="22.8" customHeight="1">
      <c r="A233" s="12"/>
      <c r="B233" s="212"/>
      <c r="C233" s="213"/>
      <c r="D233" s="214" t="s">
        <v>75</v>
      </c>
      <c r="E233" s="226" t="s">
        <v>514</v>
      </c>
      <c r="F233" s="226" t="s">
        <v>515</v>
      </c>
      <c r="G233" s="213"/>
      <c r="H233" s="213"/>
      <c r="I233" s="216"/>
      <c r="J233" s="227">
        <f>BK233</f>
        <v>0</v>
      </c>
      <c r="K233" s="213"/>
      <c r="L233" s="218"/>
      <c r="M233" s="219"/>
      <c r="N233" s="220"/>
      <c r="O233" s="220"/>
      <c r="P233" s="221">
        <f>P234</f>
        <v>0</v>
      </c>
      <c r="Q233" s="220"/>
      <c r="R233" s="221">
        <f>R234</f>
        <v>0</v>
      </c>
      <c r="S233" s="220"/>
      <c r="T233" s="222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3" t="s">
        <v>203</v>
      </c>
      <c r="AT233" s="224" t="s">
        <v>75</v>
      </c>
      <c r="AU233" s="224" t="s">
        <v>83</v>
      </c>
      <c r="AY233" s="223" t="s">
        <v>183</v>
      </c>
      <c r="BK233" s="225">
        <f>BK234</f>
        <v>0</v>
      </c>
    </row>
    <row r="234" s="2" customFormat="1" ht="16.5" customHeight="1">
      <c r="A234" s="39"/>
      <c r="B234" s="40"/>
      <c r="C234" s="228" t="s">
        <v>516</v>
      </c>
      <c r="D234" s="228" t="s">
        <v>186</v>
      </c>
      <c r="E234" s="229" t="s">
        <v>517</v>
      </c>
      <c r="F234" s="230" t="s">
        <v>518</v>
      </c>
      <c r="G234" s="231" t="s">
        <v>238</v>
      </c>
      <c r="H234" s="232">
        <v>1</v>
      </c>
      <c r="I234" s="233"/>
      <c r="J234" s="234">
        <f>ROUND(I234*H234,2)</f>
        <v>0</v>
      </c>
      <c r="K234" s="230" t="s">
        <v>1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196</v>
      </c>
      <c r="AT234" s="239" t="s">
        <v>186</v>
      </c>
      <c r="AU234" s="239" t="s">
        <v>85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196</v>
      </c>
      <c r="BM234" s="239" t="s">
        <v>519</v>
      </c>
    </row>
    <row r="235" s="12" customFormat="1" ht="22.8" customHeight="1">
      <c r="A235" s="12"/>
      <c r="B235" s="212"/>
      <c r="C235" s="213"/>
      <c r="D235" s="214" t="s">
        <v>75</v>
      </c>
      <c r="E235" s="226" t="s">
        <v>520</v>
      </c>
      <c r="F235" s="226" t="s">
        <v>521</v>
      </c>
      <c r="G235" s="213"/>
      <c r="H235" s="213"/>
      <c r="I235" s="216"/>
      <c r="J235" s="227">
        <f>BK235</f>
        <v>0</v>
      </c>
      <c r="K235" s="213"/>
      <c r="L235" s="218"/>
      <c r="M235" s="219"/>
      <c r="N235" s="220"/>
      <c r="O235" s="220"/>
      <c r="P235" s="221">
        <f>SUM(P236:P239)</f>
        <v>0</v>
      </c>
      <c r="Q235" s="220"/>
      <c r="R235" s="221">
        <f>SUM(R236:R239)</f>
        <v>0</v>
      </c>
      <c r="S235" s="220"/>
      <c r="T235" s="222">
        <f>SUM(T236:T239)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3" t="s">
        <v>203</v>
      </c>
      <c r="AT235" s="224" t="s">
        <v>75</v>
      </c>
      <c r="AU235" s="224" t="s">
        <v>83</v>
      </c>
      <c r="AY235" s="223" t="s">
        <v>183</v>
      </c>
      <c r="BK235" s="225">
        <f>SUM(BK236:BK239)</f>
        <v>0</v>
      </c>
    </row>
    <row r="236" s="2" customFormat="1" ht="16.5" customHeight="1">
      <c r="A236" s="39"/>
      <c r="B236" s="40"/>
      <c r="C236" s="228" t="s">
        <v>351</v>
      </c>
      <c r="D236" s="228" t="s">
        <v>186</v>
      </c>
      <c r="E236" s="229" t="s">
        <v>522</v>
      </c>
      <c r="F236" s="230" t="s">
        <v>523</v>
      </c>
      <c r="G236" s="231" t="s">
        <v>238</v>
      </c>
      <c r="H236" s="232">
        <v>1</v>
      </c>
      <c r="I236" s="233"/>
      <c r="J236" s="234">
        <f>ROUND(I236*H236,2)</f>
        <v>0</v>
      </c>
      <c r="K236" s="230" t="s">
        <v>1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196</v>
      </c>
      <c r="AT236" s="239" t="s">
        <v>186</v>
      </c>
      <c r="AU236" s="239" t="s">
        <v>85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196</v>
      </c>
      <c r="BM236" s="239" t="s">
        <v>524</v>
      </c>
    </row>
    <row r="237" s="2" customFormat="1" ht="16.5" customHeight="1">
      <c r="A237" s="39"/>
      <c r="B237" s="40"/>
      <c r="C237" s="228" t="s">
        <v>525</v>
      </c>
      <c r="D237" s="228" t="s">
        <v>186</v>
      </c>
      <c r="E237" s="229" t="s">
        <v>526</v>
      </c>
      <c r="F237" s="230" t="s">
        <v>527</v>
      </c>
      <c r="G237" s="231" t="s">
        <v>238</v>
      </c>
      <c r="H237" s="232">
        <v>3</v>
      </c>
      <c r="I237" s="233"/>
      <c r="J237" s="234">
        <f>ROUND(I237*H237,2)</f>
        <v>0</v>
      </c>
      <c r="K237" s="230" t="s">
        <v>1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196</v>
      </c>
      <c r="AT237" s="239" t="s">
        <v>186</v>
      </c>
      <c r="AU237" s="239" t="s">
        <v>85</v>
      </c>
      <c r="AY237" s="18" t="s">
        <v>183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196</v>
      </c>
      <c r="BM237" s="239" t="s">
        <v>528</v>
      </c>
    </row>
    <row r="238" s="2" customFormat="1" ht="21.75" customHeight="1">
      <c r="A238" s="39"/>
      <c r="B238" s="40"/>
      <c r="C238" s="228" t="s">
        <v>354</v>
      </c>
      <c r="D238" s="228" t="s">
        <v>186</v>
      </c>
      <c r="E238" s="229" t="s">
        <v>529</v>
      </c>
      <c r="F238" s="230" t="s">
        <v>530</v>
      </c>
      <c r="G238" s="231" t="s">
        <v>238</v>
      </c>
      <c r="H238" s="232">
        <v>3</v>
      </c>
      <c r="I238" s="233"/>
      <c r="J238" s="234">
        <f>ROUND(I238*H238,2)</f>
        <v>0</v>
      </c>
      <c r="K238" s="230" t="s">
        <v>1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196</v>
      </c>
      <c r="AT238" s="239" t="s">
        <v>186</v>
      </c>
      <c r="AU238" s="239" t="s">
        <v>85</v>
      </c>
      <c r="AY238" s="18" t="s">
        <v>183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196</v>
      </c>
      <c r="BM238" s="239" t="s">
        <v>531</v>
      </c>
    </row>
    <row r="239" s="2" customFormat="1" ht="24.15" customHeight="1">
      <c r="A239" s="39"/>
      <c r="B239" s="40"/>
      <c r="C239" s="228" t="s">
        <v>532</v>
      </c>
      <c r="D239" s="228" t="s">
        <v>186</v>
      </c>
      <c r="E239" s="229" t="s">
        <v>533</v>
      </c>
      <c r="F239" s="230" t="s">
        <v>534</v>
      </c>
      <c r="G239" s="231" t="s">
        <v>238</v>
      </c>
      <c r="H239" s="232">
        <v>3</v>
      </c>
      <c r="I239" s="233"/>
      <c r="J239" s="234">
        <f>ROUND(I239*H239,2)</f>
        <v>0</v>
      </c>
      <c r="K239" s="230" t="s">
        <v>1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196</v>
      </c>
      <c r="AT239" s="239" t="s">
        <v>186</v>
      </c>
      <c r="AU239" s="239" t="s">
        <v>85</v>
      </c>
      <c r="AY239" s="18" t="s">
        <v>183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196</v>
      </c>
      <c r="BM239" s="239" t="s">
        <v>535</v>
      </c>
    </row>
    <row r="240" s="12" customFormat="1" ht="22.8" customHeight="1">
      <c r="A240" s="12"/>
      <c r="B240" s="212"/>
      <c r="C240" s="213"/>
      <c r="D240" s="214" t="s">
        <v>75</v>
      </c>
      <c r="E240" s="226" t="s">
        <v>536</v>
      </c>
      <c r="F240" s="226" t="s">
        <v>139</v>
      </c>
      <c r="G240" s="213"/>
      <c r="H240" s="213"/>
      <c r="I240" s="216"/>
      <c r="J240" s="227">
        <f>BK240</f>
        <v>0</v>
      </c>
      <c r="K240" s="213"/>
      <c r="L240" s="218"/>
      <c r="M240" s="219"/>
      <c r="N240" s="220"/>
      <c r="O240" s="220"/>
      <c r="P240" s="221">
        <f>SUM(P241:P242)</f>
        <v>0</v>
      </c>
      <c r="Q240" s="220"/>
      <c r="R240" s="221">
        <f>SUM(R241:R242)</f>
        <v>0</v>
      </c>
      <c r="S240" s="220"/>
      <c r="T240" s="222">
        <f>SUM(T241:T242)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3" t="s">
        <v>203</v>
      </c>
      <c r="AT240" s="224" t="s">
        <v>75</v>
      </c>
      <c r="AU240" s="224" t="s">
        <v>83</v>
      </c>
      <c r="AY240" s="223" t="s">
        <v>183</v>
      </c>
      <c r="BK240" s="225">
        <f>SUM(BK241:BK242)</f>
        <v>0</v>
      </c>
    </row>
    <row r="241" s="2" customFormat="1" ht="16.5" customHeight="1">
      <c r="A241" s="39"/>
      <c r="B241" s="40"/>
      <c r="C241" s="228" t="s">
        <v>360</v>
      </c>
      <c r="D241" s="228" t="s">
        <v>186</v>
      </c>
      <c r="E241" s="229" t="s">
        <v>537</v>
      </c>
      <c r="F241" s="230" t="s">
        <v>538</v>
      </c>
      <c r="G241" s="231" t="s">
        <v>238</v>
      </c>
      <c r="H241" s="232">
        <v>1</v>
      </c>
      <c r="I241" s="233"/>
      <c r="J241" s="234">
        <f>ROUND(I241*H241,2)</f>
        <v>0</v>
      </c>
      <c r="K241" s="230" t="s">
        <v>1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196</v>
      </c>
      <c r="AT241" s="239" t="s">
        <v>186</v>
      </c>
      <c r="AU241" s="239" t="s">
        <v>85</v>
      </c>
      <c r="AY241" s="18" t="s">
        <v>183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196</v>
      </c>
      <c r="BM241" s="239" t="s">
        <v>539</v>
      </c>
    </row>
    <row r="242" s="2" customFormat="1" ht="24.15" customHeight="1">
      <c r="A242" s="39"/>
      <c r="B242" s="40"/>
      <c r="C242" s="228" t="s">
        <v>540</v>
      </c>
      <c r="D242" s="228" t="s">
        <v>186</v>
      </c>
      <c r="E242" s="229" t="s">
        <v>541</v>
      </c>
      <c r="F242" s="230" t="s">
        <v>542</v>
      </c>
      <c r="G242" s="231" t="s">
        <v>238</v>
      </c>
      <c r="H242" s="232">
        <v>1</v>
      </c>
      <c r="I242" s="233"/>
      <c r="J242" s="234">
        <f>ROUND(I242*H242,2)</f>
        <v>0</v>
      </c>
      <c r="K242" s="230" t="s">
        <v>1</v>
      </c>
      <c r="L242" s="45"/>
      <c r="M242" s="252" t="s">
        <v>1</v>
      </c>
      <c r="N242" s="253" t="s">
        <v>41</v>
      </c>
      <c r="O242" s="254"/>
      <c r="P242" s="255">
        <f>O242*H242</f>
        <v>0</v>
      </c>
      <c r="Q242" s="255">
        <v>0</v>
      </c>
      <c r="R242" s="255">
        <f>Q242*H242</f>
        <v>0</v>
      </c>
      <c r="S242" s="255">
        <v>0</v>
      </c>
      <c r="T242" s="25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196</v>
      </c>
      <c r="AT242" s="239" t="s">
        <v>186</v>
      </c>
      <c r="AU242" s="239" t="s">
        <v>85</v>
      </c>
      <c r="AY242" s="18" t="s">
        <v>183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196</v>
      </c>
      <c r="BM242" s="239" t="s">
        <v>543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5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0iL2e9Qih2cT5T1rrI9pR0471UsYzUzfStzcf+ZvDQI7RIz4EsqKj+q89+cbHZs+r6wDDZRBIecKBMtfmymvtg==" hashValue="hEY2RK+Ybt6mPvC2IZ33oE16k2rwcXSSpZinL/JpZUpkx8dLpOvtp0xECfp9qBFiq77NwRd3TLAT2AqLoCRD2Q==" algorithmName="SHA-512" password="CC35"/>
  <autoFilter ref="C133:K2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146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544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2" t="s">
        <v>28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ROUND((SUM(BE131:BE304)),  2)</f>
        <v>0</v>
      </c>
      <c r="G35" s="39"/>
      <c r="H35" s="39"/>
      <c r="I35" s="166">
        <v>0.20999999999999999</v>
      </c>
      <c r="J35" s="165">
        <f>ROUND(((SUM(BE131:BE304))*I35),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ROUND((SUM(BF131:BF304)),  2)</f>
        <v>0</v>
      </c>
      <c r="G36" s="39"/>
      <c r="H36" s="39"/>
      <c r="I36" s="166">
        <v>0.12</v>
      </c>
      <c r="J36" s="165">
        <f>ROUND(((SUM(BF131:BF304))*I36),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ROUND((SUM(BG131:BG304)),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ROUND((SUM(BH131:BH304)),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ROUND((SUM(BI131:BI304)),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146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(1) - ES-MaR_samostatně položkově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545</v>
      </c>
      <c r="E99" s="193"/>
      <c r="F99" s="193"/>
      <c r="G99" s="193"/>
      <c r="H99" s="193"/>
      <c r="I99" s="193"/>
      <c r="J99" s="194">
        <f>J132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546</v>
      </c>
      <c r="E100" s="198"/>
      <c r="F100" s="198"/>
      <c r="G100" s="198"/>
      <c r="H100" s="198"/>
      <c r="I100" s="198"/>
      <c r="J100" s="199">
        <f>J136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547</v>
      </c>
      <c r="E101" s="198"/>
      <c r="F101" s="198"/>
      <c r="G101" s="198"/>
      <c r="H101" s="198"/>
      <c r="I101" s="198"/>
      <c r="J101" s="199">
        <f>J180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548</v>
      </c>
      <c r="E102" s="198"/>
      <c r="F102" s="198"/>
      <c r="G102" s="198"/>
      <c r="H102" s="198"/>
      <c r="I102" s="198"/>
      <c r="J102" s="199">
        <f>J187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549</v>
      </c>
      <c r="E103" s="198"/>
      <c r="F103" s="198"/>
      <c r="G103" s="198"/>
      <c r="H103" s="198"/>
      <c r="I103" s="198"/>
      <c r="J103" s="199">
        <f>J201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550</v>
      </c>
      <c r="E104" s="193"/>
      <c r="F104" s="193"/>
      <c r="G104" s="193"/>
      <c r="H104" s="193"/>
      <c r="I104" s="193"/>
      <c r="J104" s="194">
        <f>J229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551</v>
      </c>
      <c r="E105" s="193"/>
      <c r="F105" s="193"/>
      <c r="G105" s="193"/>
      <c r="H105" s="193"/>
      <c r="I105" s="193"/>
      <c r="J105" s="194">
        <f>J239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552</v>
      </c>
      <c r="E106" s="193"/>
      <c r="F106" s="193"/>
      <c r="G106" s="193"/>
      <c r="H106" s="193"/>
      <c r="I106" s="193"/>
      <c r="J106" s="194">
        <f>J245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34"/>
      <c r="D107" s="197" t="s">
        <v>553</v>
      </c>
      <c r="E107" s="198"/>
      <c r="F107" s="198"/>
      <c r="G107" s="198"/>
      <c r="H107" s="198"/>
      <c r="I107" s="198"/>
      <c r="J107" s="199">
        <f>J259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0"/>
      <c r="C108" s="191"/>
      <c r="D108" s="192" t="s">
        <v>554</v>
      </c>
      <c r="E108" s="193"/>
      <c r="F108" s="193"/>
      <c r="G108" s="193"/>
      <c r="H108" s="193"/>
      <c r="I108" s="193"/>
      <c r="J108" s="194">
        <f>J269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555</v>
      </c>
      <c r="E109" s="193"/>
      <c r="F109" s="193"/>
      <c r="G109" s="193"/>
      <c r="H109" s="193"/>
      <c r="I109" s="193"/>
      <c r="J109" s="194">
        <f>J297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168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ČZU akce - sloučení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145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5" t="s">
        <v>146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147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02 (1) - ES-MaR_samostatně položkově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areál ČZU v Praze</v>
      </c>
      <c r="G125" s="41"/>
      <c r="H125" s="41"/>
      <c r="I125" s="33" t="s">
        <v>22</v>
      </c>
      <c r="J125" s="80" t="str">
        <f>IF(J14="","",J14)</f>
        <v>15. 7. 2024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ČZU v Praze, Kamýcká 129, 165 00 Praha 6 - Suchdol</v>
      </c>
      <c r="G127" s="41"/>
      <c r="H127" s="41"/>
      <c r="I127" s="33" t="s">
        <v>31</v>
      </c>
      <c r="J127" s="37" t="str">
        <f>E23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29</v>
      </c>
      <c r="D128" s="41"/>
      <c r="E128" s="41"/>
      <c r="F128" s="28" t="str">
        <f>IF(E20="","",E20)</f>
        <v>Vyplň údaj</v>
      </c>
      <c r="G128" s="41"/>
      <c r="H128" s="41"/>
      <c r="I128" s="33" t="s">
        <v>34</v>
      </c>
      <c r="J128" s="37" t="str">
        <f>E26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1"/>
      <c r="B130" s="202"/>
      <c r="C130" s="203" t="s">
        <v>169</v>
      </c>
      <c r="D130" s="204" t="s">
        <v>61</v>
      </c>
      <c r="E130" s="204" t="s">
        <v>57</v>
      </c>
      <c r="F130" s="204" t="s">
        <v>58</v>
      </c>
      <c r="G130" s="204" t="s">
        <v>170</v>
      </c>
      <c r="H130" s="204" t="s">
        <v>171</v>
      </c>
      <c r="I130" s="204" t="s">
        <v>172</v>
      </c>
      <c r="J130" s="204" t="s">
        <v>151</v>
      </c>
      <c r="K130" s="205" t="s">
        <v>173</v>
      </c>
      <c r="L130" s="206"/>
      <c r="M130" s="101" t="s">
        <v>1</v>
      </c>
      <c r="N130" s="102" t="s">
        <v>40</v>
      </c>
      <c r="O130" s="102" t="s">
        <v>174</v>
      </c>
      <c r="P130" s="102" t="s">
        <v>175</v>
      </c>
      <c r="Q130" s="102" t="s">
        <v>176</v>
      </c>
      <c r="R130" s="102" t="s">
        <v>177</v>
      </c>
      <c r="S130" s="102" t="s">
        <v>178</v>
      </c>
      <c r="T130" s="103" t="s">
        <v>179</v>
      </c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</row>
    <row r="131" s="2" customFormat="1" ht="22.8" customHeight="1">
      <c r="A131" s="39"/>
      <c r="B131" s="40"/>
      <c r="C131" s="108" t="s">
        <v>180</v>
      </c>
      <c r="D131" s="41"/>
      <c r="E131" s="41"/>
      <c r="F131" s="41"/>
      <c r="G131" s="41"/>
      <c r="H131" s="41"/>
      <c r="I131" s="41"/>
      <c r="J131" s="207">
        <f>BK131</f>
        <v>0</v>
      </c>
      <c r="K131" s="41"/>
      <c r="L131" s="45"/>
      <c r="M131" s="104"/>
      <c r="N131" s="208"/>
      <c r="O131" s="105"/>
      <c r="P131" s="209">
        <f>P132+P229+P239+P245+P269+P297</f>
        <v>0</v>
      </c>
      <c r="Q131" s="105"/>
      <c r="R131" s="209">
        <f>R132+R229+R239+R245+R269+R297</f>
        <v>0</v>
      </c>
      <c r="S131" s="105"/>
      <c r="T131" s="210">
        <f>T132+T229+T239+T245+T269+T297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153</v>
      </c>
      <c r="BK131" s="211">
        <f>BK132+BK229+BK239+BK245+BK269+BK297</f>
        <v>0</v>
      </c>
    </row>
    <row r="132" s="12" customFormat="1" ht="25.92" customHeight="1">
      <c r="A132" s="12"/>
      <c r="B132" s="212"/>
      <c r="C132" s="213"/>
      <c r="D132" s="214" t="s">
        <v>75</v>
      </c>
      <c r="E132" s="215" t="s">
        <v>556</v>
      </c>
      <c r="F132" s="215" t="s">
        <v>557</v>
      </c>
      <c r="G132" s="213"/>
      <c r="H132" s="213"/>
      <c r="I132" s="216"/>
      <c r="J132" s="217">
        <f>BK132</f>
        <v>0</v>
      </c>
      <c r="K132" s="213"/>
      <c r="L132" s="218"/>
      <c r="M132" s="219"/>
      <c r="N132" s="220"/>
      <c r="O132" s="220"/>
      <c r="P132" s="221">
        <f>P133+SUM(P134:P136)+P180+P187+P201</f>
        <v>0</v>
      </c>
      <c r="Q132" s="220"/>
      <c r="R132" s="221">
        <f>R133+SUM(R134:R136)+R180+R187+R201</f>
        <v>0</v>
      </c>
      <c r="S132" s="220"/>
      <c r="T132" s="222">
        <f>T133+SUM(T134:T136)+T180+T187+T201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83</v>
      </c>
      <c r="AT132" s="224" t="s">
        <v>75</v>
      </c>
      <c r="AU132" s="224" t="s">
        <v>76</v>
      </c>
      <c r="AY132" s="223" t="s">
        <v>183</v>
      </c>
      <c r="BK132" s="225">
        <f>BK133+SUM(BK134:BK136)+BK180+BK187+BK201</f>
        <v>0</v>
      </c>
    </row>
    <row r="133" s="2" customFormat="1" ht="24.15" customHeight="1">
      <c r="A133" s="39"/>
      <c r="B133" s="40"/>
      <c r="C133" s="228" t="s">
        <v>83</v>
      </c>
      <c r="D133" s="228" t="s">
        <v>186</v>
      </c>
      <c r="E133" s="229" t="s">
        <v>558</v>
      </c>
      <c r="F133" s="230" t="s">
        <v>559</v>
      </c>
      <c r="G133" s="231" t="s">
        <v>560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196</v>
      </c>
      <c r="AT133" s="239" t="s">
        <v>186</v>
      </c>
      <c r="AU133" s="239" t="s">
        <v>83</v>
      </c>
      <c r="AY133" s="18" t="s">
        <v>183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196</v>
      </c>
      <c r="BM133" s="239" t="s">
        <v>85</v>
      </c>
    </row>
    <row r="134" s="2" customFormat="1">
      <c r="A134" s="39"/>
      <c r="B134" s="40"/>
      <c r="C134" s="41"/>
      <c r="D134" s="257" t="s">
        <v>561</v>
      </c>
      <c r="E134" s="41"/>
      <c r="F134" s="258" t="s">
        <v>562</v>
      </c>
      <c r="G134" s="41"/>
      <c r="H134" s="41"/>
      <c r="I134" s="259"/>
      <c r="J134" s="41"/>
      <c r="K134" s="41"/>
      <c r="L134" s="45"/>
      <c r="M134" s="260"/>
      <c r="N134" s="261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561</v>
      </c>
      <c r="AU134" s="18" t="s">
        <v>83</v>
      </c>
    </row>
    <row r="135" s="2" customFormat="1" ht="16.5" customHeight="1">
      <c r="A135" s="39"/>
      <c r="B135" s="40"/>
      <c r="C135" s="228" t="s">
        <v>85</v>
      </c>
      <c r="D135" s="228" t="s">
        <v>186</v>
      </c>
      <c r="E135" s="229" t="s">
        <v>563</v>
      </c>
      <c r="F135" s="230" t="s">
        <v>564</v>
      </c>
      <c r="G135" s="231" t="s">
        <v>560</v>
      </c>
      <c r="H135" s="232">
        <v>2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196</v>
      </c>
      <c r="AT135" s="239" t="s">
        <v>186</v>
      </c>
      <c r="AU135" s="239" t="s">
        <v>83</v>
      </c>
      <c r="AY135" s="18" t="s">
        <v>183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196</v>
      </c>
      <c r="BM135" s="239" t="s">
        <v>196</v>
      </c>
    </row>
    <row r="136" s="12" customFormat="1" ht="22.8" customHeight="1">
      <c r="A136" s="12"/>
      <c r="B136" s="212"/>
      <c r="C136" s="213"/>
      <c r="D136" s="214" t="s">
        <v>75</v>
      </c>
      <c r="E136" s="226" t="s">
        <v>565</v>
      </c>
      <c r="F136" s="226" t="s">
        <v>566</v>
      </c>
      <c r="G136" s="213"/>
      <c r="H136" s="213"/>
      <c r="I136" s="216"/>
      <c r="J136" s="227">
        <f>BK136</f>
        <v>0</v>
      </c>
      <c r="K136" s="213"/>
      <c r="L136" s="218"/>
      <c r="M136" s="219"/>
      <c r="N136" s="220"/>
      <c r="O136" s="220"/>
      <c r="P136" s="221">
        <f>SUM(P137:P179)</f>
        <v>0</v>
      </c>
      <c r="Q136" s="220"/>
      <c r="R136" s="221">
        <f>SUM(R137:R179)</f>
        <v>0</v>
      </c>
      <c r="S136" s="220"/>
      <c r="T136" s="222">
        <f>SUM(T137:T179)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83</v>
      </c>
      <c r="AY136" s="223" t="s">
        <v>183</v>
      </c>
      <c r="BK136" s="225">
        <f>SUM(BK137:BK179)</f>
        <v>0</v>
      </c>
    </row>
    <row r="137" s="2" customFormat="1" ht="24.15" customHeight="1">
      <c r="A137" s="39"/>
      <c r="B137" s="40"/>
      <c r="C137" s="228" t="s">
        <v>100</v>
      </c>
      <c r="D137" s="228" t="s">
        <v>186</v>
      </c>
      <c r="E137" s="229" t="s">
        <v>567</v>
      </c>
      <c r="F137" s="230" t="s">
        <v>568</v>
      </c>
      <c r="G137" s="231" t="s">
        <v>560</v>
      </c>
      <c r="H137" s="232">
        <v>1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196</v>
      </c>
      <c r="AT137" s="239" t="s">
        <v>186</v>
      </c>
      <c r="AU137" s="239" t="s">
        <v>85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196</v>
      </c>
      <c r="BM137" s="239" t="s">
        <v>199</v>
      </c>
    </row>
    <row r="138" s="2" customFormat="1" ht="16.5" customHeight="1">
      <c r="A138" s="39"/>
      <c r="B138" s="40"/>
      <c r="C138" s="228" t="s">
        <v>196</v>
      </c>
      <c r="D138" s="228" t="s">
        <v>186</v>
      </c>
      <c r="E138" s="229" t="s">
        <v>569</v>
      </c>
      <c r="F138" s="230" t="s">
        <v>570</v>
      </c>
      <c r="G138" s="231" t="s">
        <v>560</v>
      </c>
      <c r="H138" s="232">
        <v>1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202</v>
      </c>
    </row>
    <row r="139" s="2" customFormat="1">
      <c r="A139" s="39"/>
      <c r="B139" s="40"/>
      <c r="C139" s="41"/>
      <c r="D139" s="257" t="s">
        <v>561</v>
      </c>
      <c r="E139" s="41"/>
      <c r="F139" s="258" t="s">
        <v>571</v>
      </c>
      <c r="G139" s="41"/>
      <c r="H139" s="41"/>
      <c r="I139" s="259"/>
      <c r="J139" s="41"/>
      <c r="K139" s="41"/>
      <c r="L139" s="45"/>
      <c r="M139" s="260"/>
      <c r="N139" s="261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561</v>
      </c>
      <c r="AU139" s="18" t="s">
        <v>85</v>
      </c>
    </row>
    <row r="140" s="2" customFormat="1" ht="16.5" customHeight="1">
      <c r="A140" s="39"/>
      <c r="B140" s="40"/>
      <c r="C140" s="228" t="s">
        <v>203</v>
      </c>
      <c r="D140" s="228" t="s">
        <v>186</v>
      </c>
      <c r="E140" s="229" t="s">
        <v>572</v>
      </c>
      <c r="F140" s="230" t="s">
        <v>573</v>
      </c>
      <c r="G140" s="231" t="s">
        <v>560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206</v>
      </c>
    </row>
    <row r="141" s="2" customFormat="1">
      <c r="A141" s="39"/>
      <c r="B141" s="40"/>
      <c r="C141" s="41"/>
      <c r="D141" s="257" t="s">
        <v>561</v>
      </c>
      <c r="E141" s="41"/>
      <c r="F141" s="258" t="s">
        <v>571</v>
      </c>
      <c r="G141" s="41"/>
      <c r="H141" s="41"/>
      <c r="I141" s="259"/>
      <c r="J141" s="41"/>
      <c r="K141" s="41"/>
      <c r="L141" s="45"/>
      <c r="M141" s="260"/>
      <c r="N141" s="261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561</v>
      </c>
      <c r="AU141" s="18" t="s">
        <v>85</v>
      </c>
    </row>
    <row r="142" s="2" customFormat="1" ht="16.5" customHeight="1">
      <c r="A142" s="39"/>
      <c r="B142" s="40"/>
      <c r="C142" s="228" t="s">
        <v>199</v>
      </c>
      <c r="D142" s="228" t="s">
        <v>186</v>
      </c>
      <c r="E142" s="229" t="s">
        <v>574</v>
      </c>
      <c r="F142" s="230" t="s">
        <v>575</v>
      </c>
      <c r="G142" s="231" t="s">
        <v>560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8</v>
      </c>
    </row>
    <row r="143" s="2" customFormat="1">
      <c r="A143" s="39"/>
      <c r="B143" s="40"/>
      <c r="C143" s="41"/>
      <c r="D143" s="257" t="s">
        <v>561</v>
      </c>
      <c r="E143" s="41"/>
      <c r="F143" s="258" t="s">
        <v>571</v>
      </c>
      <c r="G143" s="41"/>
      <c r="H143" s="41"/>
      <c r="I143" s="259"/>
      <c r="J143" s="41"/>
      <c r="K143" s="41"/>
      <c r="L143" s="45"/>
      <c r="M143" s="260"/>
      <c r="N143" s="261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561</v>
      </c>
      <c r="AU143" s="18" t="s">
        <v>85</v>
      </c>
    </row>
    <row r="144" s="2" customFormat="1" ht="16.5" customHeight="1">
      <c r="A144" s="39"/>
      <c r="B144" s="40"/>
      <c r="C144" s="228" t="s">
        <v>209</v>
      </c>
      <c r="D144" s="228" t="s">
        <v>186</v>
      </c>
      <c r="E144" s="229" t="s">
        <v>576</v>
      </c>
      <c r="F144" s="230" t="s">
        <v>577</v>
      </c>
      <c r="G144" s="231" t="s">
        <v>560</v>
      </c>
      <c r="H144" s="232">
        <v>2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212</v>
      </c>
    </row>
    <row r="145" s="2" customFormat="1">
      <c r="A145" s="39"/>
      <c r="B145" s="40"/>
      <c r="C145" s="41"/>
      <c r="D145" s="257" t="s">
        <v>561</v>
      </c>
      <c r="E145" s="41"/>
      <c r="F145" s="258" t="s">
        <v>571</v>
      </c>
      <c r="G145" s="41"/>
      <c r="H145" s="41"/>
      <c r="I145" s="259"/>
      <c r="J145" s="41"/>
      <c r="K145" s="41"/>
      <c r="L145" s="45"/>
      <c r="M145" s="260"/>
      <c r="N145" s="261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561</v>
      </c>
      <c r="AU145" s="18" t="s">
        <v>85</v>
      </c>
    </row>
    <row r="146" s="2" customFormat="1" ht="16.5" customHeight="1">
      <c r="A146" s="39"/>
      <c r="B146" s="40"/>
      <c r="C146" s="228" t="s">
        <v>202</v>
      </c>
      <c r="D146" s="228" t="s">
        <v>186</v>
      </c>
      <c r="E146" s="229" t="s">
        <v>578</v>
      </c>
      <c r="F146" s="230" t="s">
        <v>579</v>
      </c>
      <c r="G146" s="231" t="s">
        <v>560</v>
      </c>
      <c r="H146" s="232">
        <v>3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190</v>
      </c>
    </row>
    <row r="147" s="2" customFormat="1">
      <c r="A147" s="39"/>
      <c r="B147" s="40"/>
      <c r="C147" s="41"/>
      <c r="D147" s="257" t="s">
        <v>561</v>
      </c>
      <c r="E147" s="41"/>
      <c r="F147" s="258" t="s">
        <v>571</v>
      </c>
      <c r="G147" s="41"/>
      <c r="H147" s="41"/>
      <c r="I147" s="259"/>
      <c r="J147" s="41"/>
      <c r="K147" s="41"/>
      <c r="L147" s="45"/>
      <c r="M147" s="260"/>
      <c r="N147" s="261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561</v>
      </c>
      <c r="AU147" s="18" t="s">
        <v>85</v>
      </c>
    </row>
    <row r="148" s="2" customFormat="1" ht="16.5" customHeight="1">
      <c r="A148" s="39"/>
      <c r="B148" s="40"/>
      <c r="C148" s="228" t="s">
        <v>215</v>
      </c>
      <c r="D148" s="228" t="s">
        <v>186</v>
      </c>
      <c r="E148" s="229" t="s">
        <v>580</v>
      </c>
      <c r="F148" s="230" t="s">
        <v>581</v>
      </c>
      <c r="G148" s="231" t="s">
        <v>560</v>
      </c>
      <c r="H148" s="232">
        <v>4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218</v>
      </c>
    </row>
    <row r="149" s="2" customFormat="1">
      <c r="A149" s="39"/>
      <c r="B149" s="40"/>
      <c r="C149" s="41"/>
      <c r="D149" s="257" t="s">
        <v>561</v>
      </c>
      <c r="E149" s="41"/>
      <c r="F149" s="258" t="s">
        <v>571</v>
      </c>
      <c r="G149" s="41"/>
      <c r="H149" s="41"/>
      <c r="I149" s="259"/>
      <c r="J149" s="41"/>
      <c r="K149" s="41"/>
      <c r="L149" s="45"/>
      <c r="M149" s="260"/>
      <c r="N149" s="261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561</v>
      </c>
      <c r="AU149" s="18" t="s">
        <v>85</v>
      </c>
    </row>
    <row r="150" s="2" customFormat="1" ht="16.5" customHeight="1">
      <c r="A150" s="39"/>
      <c r="B150" s="40"/>
      <c r="C150" s="228" t="s">
        <v>206</v>
      </c>
      <c r="D150" s="228" t="s">
        <v>186</v>
      </c>
      <c r="E150" s="229" t="s">
        <v>580</v>
      </c>
      <c r="F150" s="230" t="s">
        <v>581</v>
      </c>
      <c r="G150" s="231" t="s">
        <v>560</v>
      </c>
      <c r="H150" s="232">
        <v>3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221</v>
      </c>
    </row>
    <row r="151" s="2" customFormat="1">
      <c r="A151" s="39"/>
      <c r="B151" s="40"/>
      <c r="C151" s="41"/>
      <c r="D151" s="257" t="s">
        <v>561</v>
      </c>
      <c r="E151" s="41"/>
      <c r="F151" s="258" t="s">
        <v>571</v>
      </c>
      <c r="G151" s="41"/>
      <c r="H151" s="41"/>
      <c r="I151" s="259"/>
      <c r="J151" s="41"/>
      <c r="K151" s="41"/>
      <c r="L151" s="45"/>
      <c r="M151" s="260"/>
      <c r="N151" s="261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561</v>
      </c>
      <c r="AU151" s="18" t="s">
        <v>85</v>
      </c>
    </row>
    <row r="152" s="2" customFormat="1" ht="16.5" customHeight="1">
      <c r="A152" s="39"/>
      <c r="B152" s="40"/>
      <c r="C152" s="228" t="s">
        <v>222</v>
      </c>
      <c r="D152" s="228" t="s">
        <v>186</v>
      </c>
      <c r="E152" s="229" t="s">
        <v>582</v>
      </c>
      <c r="F152" s="230" t="s">
        <v>583</v>
      </c>
      <c r="G152" s="231" t="s">
        <v>560</v>
      </c>
      <c r="H152" s="232">
        <v>1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225</v>
      </c>
    </row>
    <row r="153" s="2" customFormat="1">
      <c r="A153" s="39"/>
      <c r="B153" s="40"/>
      <c r="C153" s="41"/>
      <c r="D153" s="257" t="s">
        <v>561</v>
      </c>
      <c r="E153" s="41"/>
      <c r="F153" s="258" t="s">
        <v>571</v>
      </c>
      <c r="G153" s="41"/>
      <c r="H153" s="41"/>
      <c r="I153" s="259"/>
      <c r="J153" s="41"/>
      <c r="K153" s="41"/>
      <c r="L153" s="45"/>
      <c r="M153" s="260"/>
      <c r="N153" s="261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561</v>
      </c>
      <c r="AU153" s="18" t="s">
        <v>85</v>
      </c>
    </row>
    <row r="154" s="2" customFormat="1" ht="16.5" customHeight="1">
      <c r="A154" s="39"/>
      <c r="B154" s="40"/>
      <c r="C154" s="228" t="s">
        <v>8</v>
      </c>
      <c r="D154" s="228" t="s">
        <v>186</v>
      </c>
      <c r="E154" s="229" t="s">
        <v>584</v>
      </c>
      <c r="F154" s="230" t="s">
        <v>583</v>
      </c>
      <c r="G154" s="231" t="s">
        <v>560</v>
      </c>
      <c r="H154" s="232">
        <v>1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196</v>
      </c>
      <c r="AT154" s="239" t="s">
        <v>186</v>
      </c>
      <c r="AU154" s="239" t="s">
        <v>85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196</v>
      </c>
      <c r="BM154" s="239" t="s">
        <v>228</v>
      </c>
    </row>
    <row r="155" s="2" customFormat="1">
      <c r="A155" s="39"/>
      <c r="B155" s="40"/>
      <c r="C155" s="41"/>
      <c r="D155" s="257" t="s">
        <v>561</v>
      </c>
      <c r="E155" s="41"/>
      <c r="F155" s="258" t="s">
        <v>571</v>
      </c>
      <c r="G155" s="41"/>
      <c r="H155" s="41"/>
      <c r="I155" s="259"/>
      <c r="J155" s="41"/>
      <c r="K155" s="41"/>
      <c r="L155" s="45"/>
      <c r="M155" s="260"/>
      <c r="N155" s="261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561</v>
      </c>
      <c r="AU155" s="18" t="s">
        <v>85</v>
      </c>
    </row>
    <row r="156" s="2" customFormat="1" ht="16.5" customHeight="1">
      <c r="A156" s="39"/>
      <c r="B156" s="40"/>
      <c r="C156" s="228" t="s">
        <v>229</v>
      </c>
      <c r="D156" s="228" t="s">
        <v>186</v>
      </c>
      <c r="E156" s="229" t="s">
        <v>585</v>
      </c>
      <c r="F156" s="230" t="s">
        <v>586</v>
      </c>
      <c r="G156" s="231" t="s">
        <v>560</v>
      </c>
      <c r="H156" s="232">
        <v>4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196</v>
      </c>
      <c r="AT156" s="239" t="s">
        <v>186</v>
      </c>
      <c r="AU156" s="239" t="s">
        <v>85</v>
      </c>
      <c r="AY156" s="18" t="s">
        <v>183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196</v>
      </c>
      <c r="BM156" s="239" t="s">
        <v>233</v>
      </c>
    </row>
    <row r="157" s="2" customFormat="1">
      <c r="A157" s="39"/>
      <c r="B157" s="40"/>
      <c r="C157" s="41"/>
      <c r="D157" s="257" t="s">
        <v>561</v>
      </c>
      <c r="E157" s="41"/>
      <c r="F157" s="258" t="s">
        <v>571</v>
      </c>
      <c r="G157" s="41"/>
      <c r="H157" s="41"/>
      <c r="I157" s="259"/>
      <c r="J157" s="41"/>
      <c r="K157" s="41"/>
      <c r="L157" s="45"/>
      <c r="M157" s="260"/>
      <c r="N157" s="261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561</v>
      </c>
      <c r="AU157" s="18" t="s">
        <v>85</v>
      </c>
    </row>
    <row r="158" s="2" customFormat="1" ht="16.5" customHeight="1">
      <c r="A158" s="39"/>
      <c r="B158" s="40"/>
      <c r="C158" s="228" t="s">
        <v>212</v>
      </c>
      <c r="D158" s="228" t="s">
        <v>186</v>
      </c>
      <c r="E158" s="229" t="s">
        <v>585</v>
      </c>
      <c r="F158" s="230" t="s">
        <v>586</v>
      </c>
      <c r="G158" s="231" t="s">
        <v>560</v>
      </c>
      <c r="H158" s="232">
        <v>1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196</v>
      </c>
      <c r="AT158" s="239" t="s">
        <v>186</v>
      </c>
      <c r="AU158" s="239" t="s">
        <v>85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196</v>
      </c>
      <c r="BM158" s="239" t="s">
        <v>239</v>
      </c>
    </row>
    <row r="159" s="2" customFormat="1">
      <c r="A159" s="39"/>
      <c r="B159" s="40"/>
      <c r="C159" s="41"/>
      <c r="D159" s="257" t="s">
        <v>561</v>
      </c>
      <c r="E159" s="41"/>
      <c r="F159" s="258" t="s">
        <v>571</v>
      </c>
      <c r="G159" s="41"/>
      <c r="H159" s="41"/>
      <c r="I159" s="259"/>
      <c r="J159" s="41"/>
      <c r="K159" s="41"/>
      <c r="L159" s="45"/>
      <c r="M159" s="260"/>
      <c r="N159" s="261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561</v>
      </c>
      <c r="AU159" s="18" t="s">
        <v>85</v>
      </c>
    </row>
    <row r="160" s="2" customFormat="1" ht="16.5" customHeight="1">
      <c r="A160" s="39"/>
      <c r="B160" s="40"/>
      <c r="C160" s="228" t="s">
        <v>240</v>
      </c>
      <c r="D160" s="228" t="s">
        <v>186</v>
      </c>
      <c r="E160" s="229" t="s">
        <v>587</v>
      </c>
      <c r="F160" s="230" t="s">
        <v>588</v>
      </c>
      <c r="G160" s="231" t="s">
        <v>560</v>
      </c>
      <c r="H160" s="232">
        <v>2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196</v>
      </c>
      <c r="AT160" s="239" t="s">
        <v>186</v>
      </c>
      <c r="AU160" s="239" t="s">
        <v>85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196</v>
      </c>
      <c r="BM160" s="239" t="s">
        <v>244</v>
      </c>
    </row>
    <row r="161" s="2" customFormat="1">
      <c r="A161" s="39"/>
      <c r="B161" s="40"/>
      <c r="C161" s="41"/>
      <c r="D161" s="257" t="s">
        <v>561</v>
      </c>
      <c r="E161" s="41"/>
      <c r="F161" s="258" t="s">
        <v>571</v>
      </c>
      <c r="G161" s="41"/>
      <c r="H161" s="41"/>
      <c r="I161" s="259"/>
      <c r="J161" s="41"/>
      <c r="K161" s="41"/>
      <c r="L161" s="45"/>
      <c r="M161" s="260"/>
      <c r="N161" s="261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561</v>
      </c>
      <c r="AU161" s="18" t="s">
        <v>85</v>
      </c>
    </row>
    <row r="162" s="2" customFormat="1" ht="16.5" customHeight="1">
      <c r="A162" s="39"/>
      <c r="B162" s="40"/>
      <c r="C162" s="228" t="s">
        <v>190</v>
      </c>
      <c r="D162" s="228" t="s">
        <v>186</v>
      </c>
      <c r="E162" s="229" t="s">
        <v>589</v>
      </c>
      <c r="F162" s="230" t="s">
        <v>590</v>
      </c>
      <c r="G162" s="231" t="s">
        <v>560</v>
      </c>
      <c r="H162" s="232">
        <v>1</v>
      </c>
      <c r="I162" s="233"/>
      <c r="J162" s="234">
        <f>ROUND(I162*H162,2)</f>
        <v>0</v>
      </c>
      <c r="K162" s="230" t="s">
        <v>1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196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196</v>
      </c>
      <c r="BM162" s="239" t="s">
        <v>195</v>
      </c>
    </row>
    <row r="163" s="2" customFormat="1" ht="16.5" customHeight="1">
      <c r="A163" s="39"/>
      <c r="B163" s="40"/>
      <c r="C163" s="228" t="s">
        <v>248</v>
      </c>
      <c r="D163" s="228" t="s">
        <v>186</v>
      </c>
      <c r="E163" s="229" t="s">
        <v>591</v>
      </c>
      <c r="F163" s="230" t="s">
        <v>592</v>
      </c>
      <c r="G163" s="231" t="s">
        <v>560</v>
      </c>
      <c r="H163" s="232">
        <v>3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196</v>
      </c>
      <c r="AT163" s="239" t="s">
        <v>186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196</v>
      </c>
      <c r="BM163" s="239" t="s">
        <v>251</v>
      </c>
    </row>
    <row r="164" s="2" customFormat="1" ht="24.15" customHeight="1">
      <c r="A164" s="39"/>
      <c r="B164" s="40"/>
      <c r="C164" s="228" t="s">
        <v>218</v>
      </c>
      <c r="D164" s="228" t="s">
        <v>186</v>
      </c>
      <c r="E164" s="229" t="s">
        <v>593</v>
      </c>
      <c r="F164" s="230" t="s">
        <v>594</v>
      </c>
      <c r="G164" s="231" t="s">
        <v>560</v>
      </c>
      <c r="H164" s="232">
        <v>2</v>
      </c>
      <c r="I164" s="233"/>
      <c r="J164" s="234">
        <f>ROUND(I164*H164,2)</f>
        <v>0</v>
      </c>
      <c r="K164" s="230" t="s">
        <v>1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196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196</v>
      </c>
      <c r="BM164" s="239" t="s">
        <v>254</v>
      </c>
    </row>
    <row r="165" s="2" customFormat="1">
      <c r="A165" s="39"/>
      <c r="B165" s="40"/>
      <c r="C165" s="41"/>
      <c r="D165" s="257" t="s">
        <v>561</v>
      </c>
      <c r="E165" s="41"/>
      <c r="F165" s="258" t="s">
        <v>571</v>
      </c>
      <c r="G165" s="41"/>
      <c r="H165" s="41"/>
      <c r="I165" s="259"/>
      <c r="J165" s="41"/>
      <c r="K165" s="41"/>
      <c r="L165" s="45"/>
      <c r="M165" s="260"/>
      <c r="N165" s="261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561</v>
      </c>
      <c r="AU165" s="18" t="s">
        <v>85</v>
      </c>
    </row>
    <row r="166" s="2" customFormat="1" ht="24.15" customHeight="1">
      <c r="A166" s="39"/>
      <c r="B166" s="40"/>
      <c r="C166" s="228" t="s">
        <v>255</v>
      </c>
      <c r="D166" s="228" t="s">
        <v>186</v>
      </c>
      <c r="E166" s="229" t="s">
        <v>595</v>
      </c>
      <c r="F166" s="230" t="s">
        <v>596</v>
      </c>
      <c r="G166" s="231" t="s">
        <v>560</v>
      </c>
      <c r="H166" s="232">
        <v>1</v>
      </c>
      <c r="I166" s="233"/>
      <c r="J166" s="234">
        <f>ROUND(I166*H166,2)</f>
        <v>0</v>
      </c>
      <c r="K166" s="230" t="s">
        <v>1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196</v>
      </c>
      <c r="AT166" s="239" t="s">
        <v>186</v>
      </c>
      <c r="AU166" s="239" t="s">
        <v>85</v>
      </c>
      <c r="AY166" s="18" t="s">
        <v>183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196</v>
      </c>
      <c r="BM166" s="239" t="s">
        <v>258</v>
      </c>
    </row>
    <row r="167" s="2" customFormat="1">
      <c r="A167" s="39"/>
      <c r="B167" s="40"/>
      <c r="C167" s="41"/>
      <c r="D167" s="257" t="s">
        <v>561</v>
      </c>
      <c r="E167" s="41"/>
      <c r="F167" s="258" t="s">
        <v>571</v>
      </c>
      <c r="G167" s="41"/>
      <c r="H167" s="41"/>
      <c r="I167" s="259"/>
      <c r="J167" s="41"/>
      <c r="K167" s="41"/>
      <c r="L167" s="45"/>
      <c r="M167" s="260"/>
      <c r="N167" s="261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561</v>
      </c>
      <c r="AU167" s="18" t="s">
        <v>85</v>
      </c>
    </row>
    <row r="168" s="2" customFormat="1" ht="16.5" customHeight="1">
      <c r="A168" s="39"/>
      <c r="B168" s="40"/>
      <c r="C168" s="228" t="s">
        <v>221</v>
      </c>
      <c r="D168" s="228" t="s">
        <v>186</v>
      </c>
      <c r="E168" s="229" t="s">
        <v>597</v>
      </c>
      <c r="F168" s="230" t="s">
        <v>598</v>
      </c>
      <c r="G168" s="231" t="s">
        <v>560</v>
      </c>
      <c r="H168" s="232">
        <v>3</v>
      </c>
      <c r="I168" s="233"/>
      <c r="J168" s="234">
        <f>ROUND(I168*H168,2)</f>
        <v>0</v>
      </c>
      <c r="K168" s="230" t="s">
        <v>1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196</v>
      </c>
      <c r="AT168" s="239" t="s">
        <v>186</v>
      </c>
      <c r="AU168" s="239" t="s">
        <v>85</v>
      </c>
      <c r="AY168" s="18" t="s">
        <v>183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196</v>
      </c>
      <c r="BM168" s="239" t="s">
        <v>261</v>
      </c>
    </row>
    <row r="169" s="2" customFormat="1" ht="24.15" customHeight="1">
      <c r="A169" s="39"/>
      <c r="B169" s="40"/>
      <c r="C169" s="228" t="s">
        <v>7</v>
      </c>
      <c r="D169" s="228" t="s">
        <v>186</v>
      </c>
      <c r="E169" s="229" t="s">
        <v>599</v>
      </c>
      <c r="F169" s="230" t="s">
        <v>600</v>
      </c>
      <c r="G169" s="231" t="s">
        <v>560</v>
      </c>
      <c r="H169" s="232">
        <v>1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196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196</v>
      </c>
      <c r="BM169" s="239" t="s">
        <v>266</v>
      </c>
    </row>
    <row r="170" s="2" customFormat="1" ht="16.5" customHeight="1">
      <c r="A170" s="39"/>
      <c r="B170" s="40"/>
      <c r="C170" s="228" t="s">
        <v>225</v>
      </c>
      <c r="D170" s="228" t="s">
        <v>186</v>
      </c>
      <c r="E170" s="229" t="s">
        <v>601</v>
      </c>
      <c r="F170" s="230" t="s">
        <v>602</v>
      </c>
      <c r="G170" s="231" t="s">
        <v>560</v>
      </c>
      <c r="H170" s="232">
        <v>1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196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196</v>
      </c>
      <c r="BM170" s="239" t="s">
        <v>269</v>
      </c>
    </row>
    <row r="171" s="2" customFormat="1">
      <c r="A171" s="39"/>
      <c r="B171" s="40"/>
      <c r="C171" s="41"/>
      <c r="D171" s="257" t="s">
        <v>561</v>
      </c>
      <c r="E171" s="41"/>
      <c r="F171" s="258" t="s">
        <v>603</v>
      </c>
      <c r="G171" s="41"/>
      <c r="H171" s="41"/>
      <c r="I171" s="259"/>
      <c r="J171" s="41"/>
      <c r="K171" s="41"/>
      <c r="L171" s="45"/>
      <c r="M171" s="260"/>
      <c r="N171" s="261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561</v>
      </c>
      <c r="AU171" s="18" t="s">
        <v>85</v>
      </c>
    </row>
    <row r="172" s="2" customFormat="1" ht="16.5" customHeight="1">
      <c r="A172" s="39"/>
      <c r="B172" s="40"/>
      <c r="C172" s="228" t="s">
        <v>270</v>
      </c>
      <c r="D172" s="228" t="s">
        <v>186</v>
      </c>
      <c r="E172" s="229" t="s">
        <v>604</v>
      </c>
      <c r="F172" s="230" t="s">
        <v>605</v>
      </c>
      <c r="G172" s="231" t="s">
        <v>560</v>
      </c>
      <c r="H172" s="232">
        <v>2</v>
      </c>
      <c r="I172" s="233"/>
      <c r="J172" s="234">
        <f>ROUND(I172*H172,2)</f>
        <v>0</v>
      </c>
      <c r="K172" s="230" t="s">
        <v>1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196</v>
      </c>
      <c r="AT172" s="239" t="s">
        <v>186</v>
      </c>
      <c r="AU172" s="239" t="s">
        <v>85</v>
      </c>
      <c r="AY172" s="18" t="s">
        <v>183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196</v>
      </c>
      <c r="BM172" s="239" t="s">
        <v>273</v>
      </c>
    </row>
    <row r="173" s="2" customFormat="1">
      <c r="A173" s="39"/>
      <c r="B173" s="40"/>
      <c r="C173" s="41"/>
      <c r="D173" s="257" t="s">
        <v>561</v>
      </c>
      <c r="E173" s="41"/>
      <c r="F173" s="258" t="s">
        <v>571</v>
      </c>
      <c r="G173" s="41"/>
      <c r="H173" s="41"/>
      <c r="I173" s="259"/>
      <c r="J173" s="41"/>
      <c r="K173" s="41"/>
      <c r="L173" s="45"/>
      <c r="M173" s="260"/>
      <c r="N173" s="261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561</v>
      </c>
      <c r="AU173" s="18" t="s">
        <v>85</v>
      </c>
    </row>
    <row r="174" s="2" customFormat="1" ht="21.75" customHeight="1">
      <c r="A174" s="39"/>
      <c r="B174" s="40"/>
      <c r="C174" s="228" t="s">
        <v>228</v>
      </c>
      <c r="D174" s="228" t="s">
        <v>186</v>
      </c>
      <c r="E174" s="229" t="s">
        <v>606</v>
      </c>
      <c r="F174" s="230" t="s">
        <v>607</v>
      </c>
      <c r="G174" s="231" t="s">
        <v>560</v>
      </c>
      <c r="H174" s="232">
        <v>1</v>
      </c>
      <c r="I174" s="233"/>
      <c r="J174" s="234">
        <f>ROUND(I174*H174,2)</f>
        <v>0</v>
      </c>
      <c r="K174" s="230" t="s">
        <v>1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196</v>
      </c>
      <c r="AT174" s="239" t="s">
        <v>186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196</v>
      </c>
      <c r="BM174" s="239" t="s">
        <v>276</v>
      </c>
    </row>
    <row r="175" s="2" customFormat="1" ht="21.75" customHeight="1">
      <c r="A175" s="39"/>
      <c r="B175" s="40"/>
      <c r="C175" s="228" t="s">
        <v>277</v>
      </c>
      <c r="D175" s="228" t="s">
        <v>186</v>
      </c>
      <c r="E175" s="229" t="s">
        <v>608</v>
      </c>
      <c r="F175" s="230" t="s">
        <v>609</v>
      </c>
      <c r="G175" s="231" t="s">
        <v>560</v>
      </c>
      <c r="H175" s="232">
        <v>4</v>
      </c>
      <c r="I175" s="233"/>
      <c r="J175" s="234">
        <f>ROUND(I175*H175,2)</f>
        <v>0</v>
      </c>
      <c r="K175" s="230" t="s">
        <v>1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196</v>
      </c>
      <c r="AT175" s="239" t="s">
        <v>186</v>
      </c>
      <c r="AU175" s="239" t="s">
        <v>85</v>
      </c>
      <c r="AY175" s="18" t="s">
        <v>183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196</v>
      </c>
      <c r="BM175" s="239" t="s">
        <v>283</v>
      </c>
    </row>
    <row r="176" s="2" customFormat="1">
      <c r="A176" s="39"/>
      <c r="B176" s="40"/>
      <c r="C176" s="41"/>
      <c r="D176" s="257" t="s">
        <v>561</v>
      </c>
      <c r="E176" s="41"/>
      <c r="F176" s="258" t="s">
        <v>610</v>
      </c>
      <c r="G176" s="41"/>
      <c r="H176" s="41"/>
      <c r="I176" s="259"/>
      <c r="J176" s="41"/>
      <c r="K176" s="41"/>
      <c r="L176" s="45"/>
      <c r="M176" s="260"/>
      <c r="N176" s="261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561</v>
      </c>
      <c r="AU176" s="18" t="s">
        <v>85</v>
      </c>
    </row>
    <row r="177" s="2" customFormat="1" ht="21.75" customHeight="1">
      <c r="A177" s="39"/>
      <c r="B177" s="40"/>
      <c r="C177" s="228" t="s">
        <v>233</v>
      </c>
      <c r="D177" s="228" t="s">
        <v>186</v>
      </c>
      <c r="E177" s="229" t="s">
        <v>611</v>
      </c>
      <c r="F177" s="230" t="s">
        <v>612</v>
      </c>
      <c r="G177" s="231" t="s">
        <v>560</v>
      </c>
      <c r="H177" s="232">
        <v>1</v>
      </c>
      <c r="I177" s="233"/>
      <c r="J177" s="234">
        <f>ROUND(I177*H177,2)</f>
        <v>0</v>
      </c>
      <c r="K177" s="230" t="s">
        <v>1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196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196</v>
      </c>
      <c r="BM177" s="239" t="s">
        <v>287</v>
      </c>
    </row>
    <row r="178" s="2" customFormat="1">
      <c r="A178" s="39"/>
      <c r="B178" s="40"/>
      <c r="C178" s="41"/>
      <c r="D178" s="257" t="s">
        <v>561</v>
      </c>
      <c r="E178" s="41"/>
      <c r="F178" s="258" t="s">
        <v>610</v>
      </c>
      <c r="G178" s="41"/>
      <c r="H178" s="41"/>
      <c r="I178" s="259"/>
      <c r="J178" s="41"/>
      <c r="K178" s="41"/>
      <c r="L178" s="45"/>
      <c r="M178" s="260"/>
      <c r="N178" s="261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561</v>
      </c>
      <c r="AU178" s="18" t="s">
        <v>85</v>
      </c>
    </row>
    <row r="179" s="2" customFormat="1" ht="21.75" customHeight="1">
      <c r="A179" s="39"/>
      <c r="B179" s="40"/>
      <c r="C179" s="228" t="s">
        <v>284</v>
      </c>
      <c r="D179" s="228" t="s">
        <v>186</v>
      </c>
      <c r="E179" s="229" t="s">
        <v>613</v>
      </c>
      <c r="F179" s="230" t="s">
        <v>614</v>
      </c>
      <c r="G179" s="231" t="s">
        <v>560</v>
      </c>
      <c r="H179" s="232">
        <v>4</v>
      </c>
      <c r="I179" s="233"/>
      <c r="J179" s="234">
        <f>ROUND(I179*H179,2)</f>
        <v>0</v>
      </c>
      <c r="K179" s="230" t="s">
        <v>1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196</v>
      </c>
      <c r="AT179" s="239" t="s">
        <v>186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196</v>
      </c>
      <c r="BM179" s="239" t="s">
        <v>290</v>
      </c>
    </row>
    <row r="180" s="12" customFormat="1" ht="22.8" customHeight="1">
      <c r="A180" s="12"/>
      <c r="B180" s="212"/>
      <c r="C180" s="213"/>
      <c r="D180" s="214" t="s">
        <v>75</v>
      </c>
      <c r="E180" s="226" t="s">
        <v>615</v>
      </c>
      <c r="F180" s="226" t="s">
        <v>616</v>
      </c>
      <c r="G180" s="213"/>
      <c r="H180" s="213"/>
      <c r="I180" s="216"/>
      <c r="J180" s="227">
        <f>BK180</f>
        <v>0</v>
      </c>
      <c r="K180" s="213"/>
      <c r="L180" s="218"/>
      <c r="M180" s="219"/>
      <c r="N180" s="220"/>
      <c r="O180" s="220"/>
      <c r="P180" s="221">
        <f>SUM(P181:P186)</f>
        <v>0</v>
      </c>
      <c r="Q180" s="220"/>
      <c r="R180" s="221">
        <f>SUM(R181:R186)</f>
        <v>0</v>
      </c>
      <c r="S180" s="220"/>
      <c r="T180" s="222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3" t="s">
        <v>83</v>
      </c>
      <c r="AT180" s="224" t="s">
        <v>75</v>
      </c>
      <c r="AU180" s="224" t="s">
        <v>83</v>
      </c>
      <c r="AY180" s="223" t="s">
        <v>183</v>
      </c>
      <c r="BK180" s="225">
        <f>SUM(BK181:BK186)</f>
        <v>0</v>
      </c>
    </row>
    <row r="181" s="2" customFormat="1" ht="24.15" customHeight="1">
      <c r="A181" s="39"/>
      <c r="B181" s="40"/>
      <c r="C181" s="228" t="s">
        <v>239</v>
      </c>
      <c r="D181" s="228" t="s">
        <v>186</v>
      </c>
      <c r="E181" s="229" t="s">
        <v>617</v>
      </c>
      <c r="F181" s="230" t="s">
        <v>618</v>
      </c>
      <c r="G181" s="231" t="s">
        <v>560</v>
      </c>
      <c r="H181" s="232">
        <v>2</v>
      </c>
      <c r="I181" s="233"/>
      <c r="J181" s="234">
        <f>ROUND(I181*H181,2)</f>
        <v>0</v>
      </c>
      <c r="K181" s="230" t="s">
        <v>1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196</v>
      </c>
      <c r="AT181" s="239" t="s">
        <v>186</v>
      </c>
      <c r="AU181" s="239" t="s">
        <v>85</v>
      </c>
      <c r="AY181" s="18" t="s">
        <v>183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196</v>
      </c>
      <c r="BM181" s="239" t="s">
        <v>294</v>
      </c>
    </row>
    <row r="182" s="2" customFormat="1">
      <c r="A182" s="39"/>
      <c r="B182" s="40"/>
      <c r="C182" s="41"/>
      <c r="D182" s="257" t="s">
        <v>561</v>
      </c>
      <c r="E182" s="41"/>
      <c r="F182" s="258" t="s">
        <v>619</v>
      </c>
      <c r="G182" s="41"/>
      <c r="H182" s="41"/>
      <c r="I182" s="259"/>
      <c r="J182" s="41"/>
      <c r="K182" s="41"/>
      <c r="L182" s="45"/>
      <c r="M182" s="260"/>
      <c r="N182" s="261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561</v>
      </c>
      <c r="AU182" s="18" t="s">
        <v>85</v>
      </c>
    </row>
    <row r="183" s="2" customFormat="1" ht="24.15" customHeight="1">
      <c r="A183" s="39"/>
      <c r="B183" s="40"/>
      <c r="C183" s="228" t="s">
        <v>291</v>
      </c>
      <c r="D183" s="228" t="s">
        <v>186</v>
      </c>
      <c r="E183" s="229" t="s">
        <v>620</v>
      </c>
      <c r="F183" s="230" t="s">
        <v>621</v>
      </c>
      <c r="G183" s="231" t="s">
        <v>560</v>
      </c>
      <c r="H183" s="232">
        <v>11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196</v>
      </c>
      <c r="AT183" s="239" t="s">
        <v>186</v>
      </c>
      <c r="AU183" s="239" t="s">
        <v>85</v>
      </c>
      <c r="AY183" s="18" t="s">
        <v>183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196</v>
      </c>
      <c r="BM183" s="239" t="s">
        <v>297</v>
      </c>
    </row>
    <row r="184" s="2" customFormat="1">
      <c r="A184" s="39"/>
      <c r="B184" s="40"/>
      <c r="C184" s="41"/>
      <c r="D184" s="257" t="s">
        <v>561</v>
      </c>
      <c r="E184" s="41"/>
      <c r="F184" s="258" t="s">
        <v>619</v>
      </c>
      <c r="G184" s="41"/>
      <c r="H184" s="41"/>
      <c r="I184" s="259"/>
      <c r="J184" s="41"/>
      <c r="K184" s="41"/>
      <c r="L184" s="45"/>
      <c r="M184" s="260"/>
      <c r="N184" s="261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561</v>
      </c>
      <c r="AU184" s="18" t="s">
        <v>85</v>
      </c>
    </row>
    <row r="185" s="2" customFormat="1" ht="16.5" customHeight="1">
      <c r="A185" s="39"/>
      <c r="B185" s="40"/>
      <c r="C185" s="228" t="s">
        <v>244</v>
      </c>
      <c r="D185" s="228" t="s">
        <v>186</v>
      </c>
      <c r="E185" s="229" t="s">
        <v>622</v>
      </c>
      <c r="F185" s="230" t="s">
        <v>623</v>
      </c>
      <c r="G185" s="231" t="s">
        <v>560</v>
      </c>
      <c r="H185" s="232">
        <v>10</v>
      </c>
      <c r="I185" s="233"/>
      <c r="J185" s="234">
        <f>ROUND(I185*H185,2)</f>
        <v>0</v>
      </c>
      <c r="K185" s="230" t="s">
        <v>1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196</v>
      </c>
      <c r="AT185" s="239" t="s">
        <v>186</v>
      </c>
      <c r="AU185" s="239" t="s">
        <v>85</v>
      </c>
      <c r="AY185" s="18" t="s">
        <v>183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196</v>
      </c>
      <c r="BM185" s="239" t="s">
        <v>301</v>
      </c>
    </row>
    <row r="186" s="2" customFormat="1">
      <c r="A186" s="39"/>
      <c r="B186" s="40"/>
      <c r="C186" s="41"/>
      <c r="D186" s="257" t="s">
        <v>561</v>
      </c>
      <c r="E186" s="41"/>
      <c r="F186" s="258" t="s">
        <v>619</v>
      </c>
      <c r="G186" s="41"/>
      <c r="H186" s="41"/>
      <c r="I186" s="259"/>
      <c r="J186" s="41"/>
      <c r="K186" s="41"/>
      <c r="L186" s="45"/>
      <c r="M186" s="260"/>
      <c r="N186" s="261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561</v>
      </c>
      <c r="AU186" s="18" t="s">
        <v>85</v>
      </c>
    </row>
    <row r="187" s="12" customFormat="1" ht="22.8" customHeight="1">
      <c r="A187" s="12"/>
      <c r="B187" s="212"/>
      <c r="C187" s="213"/>
      <c r="D187" s="214" t="s">
        <v>75</v>
      </c>
      <c r="E187" s="226" t="s">
        <v>624</v>
      </c>
      <c r="F187" s="226" t="s">
        <v>625</v>
      </c>
      <c r="G187" s="213"/>
      <c r="H187" s="213"/>
      <c r="I187" s="216"/>
      <c r="J187" s="227">
        <f>BK187</f>
        <v>0</v>
      </c>
      <c r="K187" s="213"/>
      <c r="L187" s="218"/>
      <c r="M187" s="219"/>
      <c r="N187" s="220"/>
      <c r="O187" s="220"/>
      <c r="P187" s="221">
        <f>SUM(P188:P200)</f>
        <v>0</v>
      </c>
      <c r="Q187" s="220"/>
      <c r="R187" s="221">
        <f>SUM(R188:R200)</f>
        <v>0</v>
      </c>
      <c r="S187" s="220"/>
      <c r="T187" s="222">
        <f>SUM(T188:T200)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3" t="s">
        <v>83</v>
      </c>
      <c r="AT187" s="224" t="s">
        <v>75</v>
      </c>
      <c r="AU187" s="224" t="s">
        <v>83</v>
      </c>
      <c r="AY187" s="223" t="s">
        <v>183</v>
      </c>
      <c r="BK187" s="225">
        <f>SUM(BK188:BK200)</f>
        <v>0</v>
      </c>
    </row>
    <row r="188" s="2" customFormat="1" ht="21.75" customHeight="1">
      <c r="A188" s="39"/>
      <c r="B188" s="40"/>
      <c r="C188" s="228" t="s">
        <v>298</v>
      </c>
      <c r="D188" s="228" t="s">
        <v>186</v>
      </c>
      <c r="E188" s="229" t="s">
        <v>626</v>
      </c>
      <c r="F188" s="230" t="s">
        <v>627</v>
      </c>
      <c r="G188" s="231" t="s">
        <v>560</v>
      </c>
      <c r="H188" s="232">
        <v>7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196</v>
      </c>
      <c r="AT188" s="239" t="s">
        <v>186</v>
      </c>
      <c r="AU188" s="239" t="s">
        <v>85</v>
      </c>
      <c r="AY188" s="18" t="s">
        <v>183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196</v>
      </c>
      <c r="BM188" s="239" t="s">
        <v>304</v>
      </c>
    </row>
    <row r="189" s="2" customFormat="1" ht="16.5" customHeight="1">
      <c r="A189" s="39"/>
      <c r="B189" s="40"/>
      <c r="C189" s="228" t="s">
        <v>195</v>
      </c>
      <c r="D189" s="228" t="s">
        <v>186</v>
      </c>
      <c r="E189" s="229" t="s">
        <v>628</v>
      </c>
      <c r="F189" s="230" t="s">
        <v>629</v>
      </c>
      <c r="G189" s="231" t="s">
        <v>560</v>
      </c>
      <c r="H189" s="232">
        <v>1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196</v>
      </c>
      <c r="AT189" s="239" t="s">
        <v>186</v>
      </c>
      <c r="AU189" s="239" t="s">
        <v>85</v>
      </c>
      <c r="AY189" s="18" t="s">
        <v>183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196</v>
      </c>
      <c r="BM189" s="239" t="s">
        <v>308</v>
      </c>
    </row>
    <row r="190" s="2" customFormat="1">
      <c r="A190" s="39"/>
      <c r="B190" s="40"/>
      <c r="C190" s="41"/>
      <c r="D190" s="257" t="s">
        <v>561</v>
      </c>
      <c r="E190" s="41"/>
      <c r="F190" s="258" t="s">
        <v>619</v>
      </c>
      <c r="G190" s="41"/>
      <c r="H190" s="41"/>
      <c r="I190" s="259"/>
      <c r="J190" s="41"/>
      <c r="K190" s="41"/>
      <c r="L190" s="45"/>
      <c r="M190" s="260"/>
      <c r="N190" s="261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561</v>
      </c>
      <c r="AU190" s="18" t="s">
        <v>85</v>
      </c>
    </row>
    <row r="191" s="2" customFormat="1" ht="16.5" customHeight="1">
      <c r="A191" s="39"/>
      <c r="B191" s="40"/>
      <c r="C191" s="228" t="s">
        <v>305</v>
      </c>
      <c r="D191" s="228" t="s">
        <v>186</v>
      </c>
      <c r="E191" s="229" t="s">
        <v>630</v>
      </c>
      <c r="F191" s="230" t="s">
        <v>631</v>
      </c>
      <c r="G191" s="231" t="s">
        <v>560</v>
      </c>
      <c r="H191" s="232">
        <v>1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196</v>
      </c>
      <c r="AT191" s="239" t="s">
        <v>186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196</v>
      </c>
      <c r="BM191" s="239" t="s">
        <v>311</v>
      </c>
    </row>
    <row r="192" s="2" customFormat="1">
      <c r="A192" s="39"/>
      <c r="B192" s="40"/>
      <c r="C192" s="41"/>
      <c r="D192" s="257" t="s">
        <v>561</v>
      </c>
      <c r="E192" s="41"/>
      <c r="F192" s="258" t="s">
        <v>619</v>
      </c>
      <c r="G192" s="41"/>
      <c r="H192" s="41"/>
      <c r="I192" s="259"/>
      <c r="J192" s="41"/>
      <c r="K192" s="41"/>
      <c r="L192" s="45"/>
      <c r="M192" s="260"/>
      <c r="N192" s="261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561</v>
      </c>
      <c r="AU192" s="18" t="s">
        <v>85</v>
      </c>
    </row>
    <row r="193" s="2" customFormat="1" ht="16.5" customHeight="1">
      <c r="A193" s="39"/>
      <c r="B193" s="40"/>
      <c r="C193" s="228" t="s">
        <v>251</v>
      </c>
      <c r="D193" s="228" t="s">
        <v>186</v>
      </c>
      <c r="E193" s="229" t="s">
        <v>622</v>
      </c>
      <c r="F193" s="230" t="s">
        <v>623</v>
      </c>
      <c r="G193" s="231" t="s">
        <v>560</v>
      </c>
      <c r="H193" s="232">
        <v>1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196</v>
      </c>
      <c r="AT193" s="239" t="s">
        <v>186</v>
      </c>
      <c r="AU193" s="239" t="s">
        <v>85</v>
      </c>
      <c r="AY193" s="18" t="s">
        <v>183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196</v>
      </c>
      <c r="BM193" s="239" t="s">
        <v>315</v>
      </c>
    </row>
    <row r="194" s="2" customFormat="1">
      <c r="A194" s="39"/>
      <c r="B194" s="40"/>
      <c r="C194" s="41"/>
      <c r="D194" s="257" t="s">
        <v>561</v>
      </c>
      <c r="E194" s="41"/>
      <c r="F194" s="258" t="s">
        <v>619</v>
      </c>
      <c r="G194" s="41"/>
      <c r="H194" s="41"/>
      <c r="I194" s="259"/>
      <c r="J194" s="41"/>
      <c r="K194" s="41"/>
      <c r="L194" s="45"/>
      <c r="M194" s="260"/>
      <c r="N194" s="261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561</v>
      </c>
      <c r="AU194" s="18" t="s">
        <v>85</v>
      </c>
    </row>
    <row r="195" s="2" customFormat="1" ht="16.5" customHeight="1">
      <c r="A195" s="39"/>
      <c r="B195" s="40"/>
      <c r="C195" s="228" t="s">
        <v>312</v>
      </c>
      <c r="D195" s="228" t="s">
        <v>186</v>
      </c>
      <c r="E195" s="229" t="s">
        <v>632</v>
      </c>
      <c r="F195" s="230" t="s">
        <v>633</v>
      </c>
      <c r="G195" s="231" t="s">
        <v>560</v>
      </c>
      <c r="H195" s="232">
        <v>1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196</v>
      </c>
      <c r="AT195" s="239" t="s">
        <v>186</v>
      </c>
      <c r="AU195" s="239" t="s">
        <v>85</v>
      </c>
      <c r="AY195" s="18" t="s">
        <v>183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196</v>
      </c>
      <c r="BM195" s="239" t="s">
        <v>318</v>
      </c>
    </row>
    <row r="196" s="2" customFormat="1">
      <c r="A196" s="39"/>
      <c r="B196" s="40"/>
      <c r="C196" s="41"/>
      <c r="D196" s="257" t="s">
        <v>561</v>
      </c>
      <c r="E196" s="41"/>
      <c r="F196" s="258" t="s">
        <v>634</v>
      </c>
      <c r="G196" s="41"/>
      <c r="H196" s="41"/>
      <c r="I196" s="259"/>
      <c r="J196" s="41"/>
      <c r="K196" s="41"/>
      <c r="L196" s="45"/>
      <c r="M196" s="260"/>
      <c r="N196" s="261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561</v>
      </c>
      <c r="AU196" s="18" t="s">
        <v>85</v>
      </c>
    </row>
    <row r="197" s="2" customFormat="1" ht="24.15" customHeight="1">
      <c r="A197" s="39"/>
      <c r="B197" s="40"/>
      <c r="C197" s="228" t="s">
        <v>254</v>
      </c>
      <c r="D197" s="228" t="s">
        <v>186</v>
      </c>
      <c r="E197" s="229" t="s">
        <v>635</v>
      </c>
      <c r="F197" s="230" t="s">
        <v>636</v>
      </c>
      <c r="G197" s="231" t="s">
        <v>560</v>
      </c>
      <c r="H197" s="232">
        <v>1</v>
      </c>
      <c r="I197" s="233"/>
      <c r="J197" s="234">
        <f>ROUND(I197*H197,2)</f>
        <v>0</v>
      </c>
      <c r="K197" s="230" t="s">
        <v>1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196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196</v>
      </c>
      <c r="BM197" s="239" t="s">
        <v>322</v>
      </c>
    </row>
    <row r="198" s="2" customFormat="1">
      <c r="A198" s="39"/>
      <c r="B198" s="40"/>
      <c r="C198" s="41"/>
      <c r="D198" s="257" t="s">
        <v>561</v>
      </c>
      <c r="E198" s="41"/>
      <c r="F198" s="258" t="s">
        <v>619</v>
      </c>
      <c r="G198" s="41"/>
      <c r="H198" s="41"/>
      <c r="I198" s="259"/>
      <c r="J198" s="41"/>
      <c r="K198" s="41"/>
      <c r="L198" s="45"/>
      <c r="M198" s="260"/>
      <c r="N198" s="261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561</v>
      </c>
      <c r="AU198" s="18" t="s">
        <v>85</v>
      </c>
    </row>
    <row r="199" s="2" customFormat="1" ht="16.5" customHeight="1">
      <c r="A199" s="39"/>
      <c r="B199" s="40"/>
      <c r="C199" s="228" t="s">
        <v>319</v>
      </c>
      <c r="D199" s="228" t="s">
        <v>186</v>
      </c>
      <c r="E199" s="229" t="s">
        <v>637</v>
      </c>
      <c r="F199" s="230" t="s">
        <v>638</v>
      </c>
      <c r="G199" s="231" t="s">
        <v>560</v>
      </c>
      <c r="H199" s="232">
        <v>1</v>
      </c>
      <c r="I199" s="233"/>
      <c r="J199" s="234">
        <f>ROUND(I199*H199,2)</f>
        <v>0</v>
      </c>
      <c r="K199" s="230" t="s">
        <v>1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196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196</v>
      </c>
      <c r="BM199" s="239" t="s">
        <v>329</v>
      </c>
    </row>
    <row r="200" s="2" customFormat="1" ht="16.5" customHeight="1">
      <c r="A200" s="39"/>
      <c r="B200" s="40"/>
      <c r="C200" s="228" t="s">
        <v>258</v>
      </c>
      <c r="D200" s="228" t="s">
        <v>186</v>
      </c>
      <c r="E200" s="229" t="s">
        <v>639</v>
      </c>
      <c r="F200" s="230" t="s">
        <v>640</v>
      </c>
      <c r="G200" s="231" t="s">
        <v>560</v>
      </c>
      <c r="H200" s="232">
        <v>1</v>
      </c>
      <c r="I200" s="233"/>
      <c r="J200" s="234">
        <f>ROUND(I200*H200,2)</f>
        <v>0</v>
      </c>
      <c r="K200" s="230" t="s">
        <v>1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196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196</v>
      </c>
      <c r="BM200" s="239" t="s">
        <v>332</v>
      </c>
    </row>
    <row r="201" s="12" customFormat="1" ht="22.8" customHeight="1">
      <c r="A201" s="12"/>
      <c r="B201" s="212"/>
      <c r="C201" s="213"/>
      <c r="D201" s="214" t="s">
        <v>75</v>
      </c>
      <c r="E201" s="226" t="s">
        <v>641</v>
      </c>
      <c r="F201" s="226" t="s">
        <v>642</v>
      </c>
      <c r="G201" s="213"/>
      <c r="H201" s="213"/>
      <c r="I201" s="216"/>
      <c r="J201" s="227">
        <f>BK201</f>
        <v>0</v>
      </c>
      <c r="K201" s="213"/>
      <c r="L201" s="218"/>
      <c r="M201" s="219"/>
      <c r="N201" s="220"/>
      <c r="O201" s="220"/>
      <c r="P201" s="221">
        <f>SUM(P202:P228)</f>
        <v>0</v>
      </c>
      <c r="Q201" s="220"/>
      <c r="R201" s="221">
        <f>SUM(R202:R228)</f>
        <v>0</v>
      </c>
      <c r="S201" s="220"/>
      <c r="T201" s="222">
        <f>SUM(T202:T228)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3" t="s">
        <v>83</v>
      </c>
      <c r="AT201" s="224" t="s">
        <v>75</v>
      </c>
      <c r="AU201" s="224" t="s">
        <v>83</v>
      </c>
      <c r="AY201" s="223" t="s">
        <v>183</v>
      </c>
      <c r="BK201" s="225">
        <f>SUM(BK202:BK228)</f>
        <v>0</v>
      </c>
    </row>
    <row r="202" s="2" customFormat="1" ht="16.5" customHeight="1">
      <c r="A202" s="39"/>
      <c r="B202" s="40"/>
      <c r="C202" s="228" t="s">
        <v>326</v>
      </c>
      <c r="D202" s="228" t="s">
        <v>186</v>
      </c>
      <c r="E202" s="229" t="s">
        <v>643</v>
      </c>
      <c r="F202" s="230" t="s">
        <v>644</v>
      </c>
      <c r="G202" s="231" t="s">
        <v>560</v>
      </c>
      <c r="H202" s="232">
        <v>15</v>
      </c>
      <c r="I202" s="233"/>
      <c r="J202" s="234">
        <f>ROUND(I202*H202,2)</f>
        <v>0</v>
      </c>
      <c r="K202" s="230" t="s">
        <v>1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196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196</v>
      </c>
      <c r="BM202" s="239" t="s">
        <v>336</v>
      </c>
    </row>
    <row r="203" s="2" customFormat="1" ht="16.5" customHeight="1">
      <c r="A203" s="39"/>
      <c r="B203" s="40"/>
      <c r="C203" s="228" t="s">
        <v>261</v>
      </c>
      <c r="D203" s="228" t="s">
        <v>186</v>
      </c>
      <c r="E203" s="229" t="s">
        <v>645</v>
      </c>
      <c r="F203" s="230" t="s">
        <v>646</v>
      </c>
      <c r="G203" s="231" t="s">
        <v>560</v>
      </c>
      <c r="H203" s="232">
        <v>10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196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196</v>
      </c>
      <c r="BM203" s="239" t="s">
        <v>339</v>
      </c>
    </row>
    <row r="204" s="2" customFormat="1" ht="16.5" customHeight="1">
      <c r="A204" s="39"/>
      <c r="B204" s="40"/>
      <c r="C204" s="228" t="s">
        <v>333</v>
      </c>
      <c r="D204" s="228" t="s">
        <v>186</v>
      </c>
      <c r="E204" s="229" t="s">
        <v>647</v>
      </c>
      <c r="F204" s="230" t="s">
        <v>648</v>
      </c>
      <c r="G204" s="231" t="s">
        <v>560</v>
      </c>
      <c r="H204" s="232">
        <v>5</v>
      </c>
      <c r="I204" s="233"/>
      <c r="J204" s="234">
        <f>ROUND(I204*H204,2)</f>
        <v>0</v>
      </c>
      <c r="K204" s="230" t="s">
        <v>1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196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196</v>
      </c>
      <c r="BM204" s="239" t="s">
        <v>343</v>
      </c>
    </row>
    <row r="205" s="2" customFormat="1" ht="16.5" customHeight="1">
      <c r="A205" s="39"/>
      <c r="B205" s="40"/>
      <c r="C205" s="228" t="s">
        <v>266</v>
      </c>
      <c r="D205" s="228" t="s">
        <v>186</v>
      </c>
      <c r="E205" s="229" t="s">
        <v>647</v>
      </c>
      <c r="F205" s="230" t="s">
        <v>648</v>
      </c>
      <c r="G205" s="231" t="s">
        <v>560</v>
      </c>
      <c r="H205" s="232">
        <v>5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196</v>
      </c>
      <c r="AT205" s="239" t="s">
        <v>186</v>
      </c>
      <c r="AU205" s="239" t="s">
        <v>85</v>
      </c>
      <c r="AY205" s="18" t="s">
        <v>183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196</v>
      </c>
      <c r="BM205" s="239" t="s">
        <v>346</v>
      </c>
    </row>
    <row r="206" s="2" customFormat="1" ht="16.5" customHeight="1">
      <c r="A206" s="39"/>
      <c r="B206" s="40"/>
      <c r="C206" s="228" t="s">
        <v>340</v>
      </c>
      <c r="D206" s="228" t="s">
        <v>186</v>
      </c>
      <c r="E206" s="229" t="s">
        <v>647</v>
      </c>
      <c r="F206" s="230" t="s">
        <v>648</v>
      </c>
      <c r="G206" s="231" t="s">
        <v>560</v>
      </c>
      <c r="H206" s="232">
        <v>5</v>
      </c>
      <c r="I206" s="233"/>
      <c r="J206" s="234">
        <f>ROUND(I206*H206,2)</f>
        <v>0</v>
      </c>
      <c r="K206" s="230" t="s">
        <v>1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196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196</v>
      </c>
      <c r="BM206" s="239" t="s">
        <v>351</v>
      </c>
    </row>
    <row r="207" s="2" customFormat="1" ht="16.5" customHeight="1">
      <c r="A207" s="39"/>
      <c r="B207" s="40"/>
      <c r="C207" s="228" t="s">
        <v>269</v>
      </c>
      <c r="D207" s="228" t="s">
        <v>186</v>
      </c>
      <c r="E207" s="229" t="s">
        <v>649</v>
      </c>
      <c r="F207" s="230" t="s">
        <v>650</v>
      </c>
      <c r="G207" s="231" t="s">
        <v>189</v>
      </c>
      <c r="H207" s="232">
        <v>200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196</v>
      </c>
      <c r="AT207" s="239" t="s">
        <v>186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196</v>
      </c>
      <c r="BM207" s="239" t="s">
        <v>354</v>
      </c>
    </row>
    <row r="208" s="2" customFormat="1" ht="16.5" customHeight="1">
      <c r="A208" s="39"/>
      <c r="B208" s="40"/>
      <c r="C208" s="228" t="s">
        <v>347</v>
      </c>
      <c r="D208" s="228" t="s">
        <v>186</v>
      </c>
      <c r="E208" s="229" t="s">
        <v>651</v>
      </c>
      <c r="F208" s="230" t="s">
        <v>650</v>
      </c>
      <c r="G208" s="231" t="s">
        <v>189</v>
      </c>
      <c r="H208" s="232">
        <v>60</v>
      </c>
      <c r="I208" s="233"/>
      <c r="J208" s="234">
        <f>ROUND(I208*H208,2)</f>
        <v>0</v>
      </c>
      <c r="K208" s="230" t="s">
        <v>1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196</v>
      </c>
      <c r="AT208" s="239" t="s">
        <v>186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196</v>
      </c>
      <c r="BM208" s="239" t="s">
        <v>360</v>
      </c>
    </row>
    <row r="209" s="2" customFormat="1" ht="16.5" customHeight="1">
      <c r="A209" s="39"/>
      <c r="B209" s="40"/>
      <c r="C209" s="228" t="s">
        <v>273</v>
      </c>
      <c r="D209" s="228" t="s">
        <v>186</v>
      </c>
      <c r="E209" s="229" t="s">
        <v>652</v>
      </c>
      <c r="F209" s="230" t="s">
        <v>650</v>
      </c>
      <c r="G209" s="231" t="s">
        <v>189</v>
      </c>
      <c r="H209" s="232">
        <v>40</v>
      </c>
      <c r="I209" s="233"/>
      <c r="J209" s="234">
        <f>ROUND(I209*H209,2)</f>
        <v>0</v>
      </c>
      <c r="K209" s="230" t="s">
        <v>1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196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196</v>
      </c>
      <c r="BM209" s="239" t="s">
        <v>363</v>
      </c>
    </row>
    <row r="210" s="2" customFormat="1" ht="16.5" customHeight="1">
      <c r="A210" s="39"/>
      <c r="B210" s="40"/>
      <c r="C210" s="228" t="s">
        <v>357</v>
      </c>
      <c r="D210" s="228" t="s">
        <v>186</v>
      </c>
      <c r="E210" s="229" t="s">
        <v>653</v>
      </c>
      <c r="F210" s="230" t="s">
        <v>650</v>
      </c>
      <c r="G210" s="231" t="s">
        <v>189</v>
      </c>
      <c r="H210" s="232">
        <v>10</v>
      </c>
      <c r="I210" s="233"/>
      <c r="J210" s="234">
        <f>ROUND(I210*H210,2)</f>
        <v>0</v>
      </c>
      <c r="K210" s="230" t="s">
        <v>1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196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196</v>
      </c>
      <c r="BM210" s="239" t="s">
        <v>367</v>
      </c>
    </row>
    <row r="211" s="2" customFormat="1" ht="16.5" customHeight="1">
      <c r="A211" s="39"/>
      <c r="B211" s="40"/>
      <c r="C211" s="228" t="s">
        <v>276</v>
      </c>
      <c r="D211" s="228" t="s">
        <v>186</v>
      </c>
      <c r="E211" s="229" t="s">
        <v>654</v>
      </c>
      <c r="F211" s="230" t="s">
        <v>650</v>
      </c>
      <c r="G211" s="231" t="s">
        <v>189</v>
      </c>
      <c r="H211" s="232">
        <v>10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196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196</v>
      </c>
      <c r="BM211" s="239" t="s">
        <v>370</v>
      </c>
    </row>
    <row r="212" s="2" customFormat="1" ht="16.5" customHeight="1">
      <c r="A212" s="39"/>
      <c r="B212" s="40"/>
      <c r="C212" s="228" t="s">
        <v>364</v>
      </c>
      <c r="D212" s="228" t="s">
        <v>186</v>
      </c>
      <c r="E212" s="229" t="s">
        <v>655</v>
      </c>
      <c r="F212" s="230" t="s">
        <v>656</v>
      </c>
      <c r="G212" s="231" t="s">
        <v>560</v>
      </c>
      <c r="H212" s="232">
        <v>4</v>
      </c>
      <c r="I212" s="233"/>
      <c r="J212" s="234">
        <f>ROUND(I212*H212,2)</f>
        <v>0</v>
      </c>
      <c r="K212" s="230" t="s">
        <v>1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196</v>
      </c>
      <c r="AT212" s="239" t="s">
        <v>186</v>
      </c>
      <c r="AU212" s="239" t="s">
        <v>85</v>
      </c>
      <c r="AY212" s="18" t="s">
        <v>183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196</v>
      </c>
      <c r="BM212" s="239" t="s">
        <v>374</v>
      </c>
    </row>
    <row r="213" s="2" customFormat="1">
      <c r="A213" s="39"/>
      <c r="B213" s="40"/>
      <c r="C213" s="41"/>
      <c r="D213" s="257" t="s">
        <v>561</v>
      </c>
      <c r="E213" s="41"/>
      <c r="F213" s="258" t="s">
        <v>657</v>
      </c>
      <c r="G213" s="41"/>
      <c r="H213" s="41"/>
      <c r="I213" s="259"/>
      <c r="J213" s="41"/>
      <c r="K213" s="41"/>
      <c r="L213" s="45"/>
      <c r="M213" s="260"/>
      <c r="N213" s="261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561</v>
      </c>
      <c r="AU213" s="18" t="s">
        <v>85</v>
      </c>
    </row>
    <row r="214" s="2" customFormat="1" ht="16.5" customHeight="1">
      <c r="A214" s="39"/>
      <c r="B214" s="40"/>
      <c r="C214" s="228" t="s">
        <v>280</v>
      </c>
      <c r="D214" s="228" t="s">
        <v>186</v>
      </c>
      <c r="E214" s="229" t="s">
        <v>658</v>
      </c>
      <c r="F214" s="230" t="s">
        <v>656</v>
      </c>
      <c r="G214" s="231" t="s">
        <v>560</v>
      </c>
      <c r="H214" s="232">
        <v>50</v>
      </c>
      <c r="I214" s="233"/>
      <c r="J214" s="234">
        <f>ROUND(I214*H214,2)</f>
        <v>0</v>
      </c>
      <c r="K214" s="230" t="s">
        <v>1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196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196</v>
      </c>
      <c r="BM214" s="239" t="s">
        <v>377</v>
      </c>
    </row>
    <row r="215" s="2" customFormat="1">
      <c r="A215" s="39"/>
      <c r="B215" s="40"/>
      <c r="C215" s="41"/>
      <c r="D215" s="257" t="s">
        <v>561</v>
      </c>
      <c r="E215" s="41"/>
      <c r="F215" s="258" t="s">
        <v>657</v>
      </c>
      <c r="G215" s="41"/>
      <c r="H215" s="41"/>
      <c r="I215" s="259"/>
      <c r="J215" s="41"/>
      <c r="K215" s="41"/>
      <c r="L215" s="45"/>
      <c r="M215" s="260"/>
      <c r="N215" s="261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561</v>
      </c>
      <c r="AU215" s="18" t="s">
        <v>85</v>
      </c>
    </row>
    <row r="216" s="2" customFormat="1" ht="16.5" customHeight="1">
      <c r="A216" s="39"/>
      <c r="B216" s="40"/>
      <c r="C216" s="228" t="s">
        <v>371</v>
      </c>
      <c r="D216" s="228" t="s">
        <v>186</v>
      </c>
      <c r="E216" s="229" t="s">
        <v>659</v>
      </c>
      <c r="F216" s="230" t="s">
        <v>656</v>
      </c>
      <c r="G216" s="231" t="s">
        <v>560</v>
      </c>
      <c r="H216" s="232">
        <v>90</v>
      </c>
      <c r="I216" s="233"/>
      <c r="J216" s="234">
        <f>ROUND(I216*H216,2)</f>
        <v>0</v>
      </c>
      <c r="K216" s="230" t="s">
        <v>1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196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196</v>
      </c>
      <c r="BM216" s="239" t="s">
        <v>381</v>
      </c>
    </row>
    <row r="217" s="2" customFormat="1">
      <c r="A217" s="39"/>
      <c r="B217" s="40"/>
      <c r="C217" s="41"/>
      <c r="D217" s="257" t="s">
        <v>561</v>
      </c>
      <c r="E217" s="41"/>
      <c r="F217" s="258" t="s">
        <v>657</v>
      </c>
      <c r="G217" s="41"/>
      <c r="H217" s="41"/>
      <c r="I217" s="259"/>
      <c r="J217" s="41"/>
      <c r="K217" s="41"/>
      <c r="L217" s="45"/>
      <c r="M217" s="260"/>
      <c r="N217" s="261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561</v>
      </c>
      <c r="AU217" s="18" t="s">
        <v>85</v>
      </c>
    </row>
    <row r="218" s="2" customFormat="1" ht="16.5" customHeight="1">
      <c r="A218" s="39"/>
      <c r="B218" s="40"/>
      <c r="C218" s="228" t="s">
        <v>283</v>
      </c>
      <c r="D218" s="228" t="s">
        <v>186</v>
      </c>
      <c r="E218" s="229" t="s">
        <v>659</v>
      </c>
      <c r="F218" s="230" t="s">
        <v>656</v>
      </c>
      <c r="G218" s="231" t="s">
        <v>560</v>
      </c>
      <c r="H218" s="232">
        <v>5</v>
      </c>
      <c r="I218" s="233"/>
      <c r="J218" s="234">
        <f>ROUND(I218*H218,2)</f>
        <v>0</v>
      </c>
      <c r="K218" s="230" t="s">
        <v>1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196</v>
      </c>
      <c r="AT218" s="239" t="s">
        <v>186</v>
      </c>
      <c r="AU218" s="239" t="s">
        <v>85</v>
      </c>
      <c r="AY218" s="18" t="s">
        <v>183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196</v>
      </c>
      <c r="BM218" s="239" t="s">
        <v>384</v>
      </c>
    </row>
    <row r="219" s="2" customFormat="1">
      <c r="A219" s="39"/>
      <c r="B219" s="40"/>
      <c r="C219" s="41"/>
      <c r="D219" s="257" t="s">
        <v>561</v>
      </c>
      <c r="E219" s="41"/>
      <c r="F219" s="258" t="s">
        <v>657</v>
      </c>
      <c r="G219" s="41"/>
      <c r="H219" s="41"/>
      <c r="I219" s="259"/>
      <c r="J219" s="41"/>
      <c r="K219" s="41"/>
      <c r="L219" s="45"/>
      <c r="M219" s="260"/>
      <c r="N219" s="261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561</v>
      </c>
      <c r="AU219" s="18" t="s">
        <v>85</v>
      </c>
    </row>
    <row r="220" s="2" customFormat="1" ht="16.5" customHeight="1">
      <c r="A220" s="39"/>
      <c r="B220" s="40"/>
      <c r="C220" s="228" t="s">
        <v>378</v>
      </c>
      <c r="D220" s="228" t="s">
        <v>186</v>
      </c>
      <c r="E220" s="229" t="s">
        <v>659</v>
      </c>
      <c r="F220" s="230" t="s">
        <v>656</v>
      </c>
      <c r="G220" s="231" t="s">
        <v>560</v>
      </c>
      <c r="H220" s="232">
        <v>5</v>
      </c>
      <c r="I220" s="233"/>
      <c r="J220" s="234">
        <f>ROUND(I220*H220,2)</f>
        <v>0</v>
      </c>
      <c r="K220" s="230" t="s">
        <v>1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196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196</v>
      </c>
      <c r="BM220" s="239" t="s">
        <v>388</v>
      </c>
    </row>
    <row r="221" s="2" customFormat="1">
      <c r="A221" s="39"/>
      <c r="B221" s="40"/>
      <c r="C221" s="41"/>
      <c r="D221" s="257" t="s">
        <v>561</v>
      </c>
      <c r="E221" s="41"/>
      <c r="F221" s="258" t="s">
        <v>657</v>
      </c>
      <c r="G221" s="41"/>
      <c r="H221" s="41"/>
      <c r="I221" s="259"/>
      <c r="J221" s="41"/>
      <c r="K221" s="41"/>
      <c r="L221" s="45"/>
      <c r="M221" s="260"/>
      <c r="N221" s="261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561</v>
      </c>
      <c r="AU221" s="18" t="s">
        <v>85</v>
      </c>
    </row>
    <row r="222" s="2" customFormat="1" ht="16.5" customHeight="1">
      <c r="A222" s="39"/>
      <c r="B222" s="40"/>
      <c r="C222" s="228" t="s">
        <v>287</v>
      </c>
      <c r="D222" s="228" t="s">
        <v>186</v>
      </c>
      <c r="E222" s="229" t="s">
        <v>660</v>
      </c>
      <c r="F222" s="230" t="s">
        <v>661</v>
      </c>
      <c r="G222" s="231" t="s">
        <v>560</v>
      </c>
      <c r="H222" s="232">
        <v>2</v>
      </c>
      <c r="I222" s="233"/>
      <c r="J222" s="234">
        <f>ROUND(I222*H222,2)</f>
        <v>0</v>
      </c>
      <c r="K222" s="230" t="s">
        <v>1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196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196</v>
      </c>
      <c r="BM222" s="239" t="s">
        <v>391</v>
      </c>
    </row>
    <row r="223" s="2" customFormat="1" ht="16.5" customHeight="1">
      <c r="A223" s="39"/>
      <c r="B223" s="40"/>
      <c r="C223" s="228" t="s">
        <v>385</v>
      </c>
      <c r="D223" s="228" t="s">
        <v>186</v>
      </c>
      <c r="E223" s="229" t="s">
        <v>662</v>
      </c>
      <c r="F223" s="230" t="s">
        <v>663</v>
      </c>
      <c r="G223" s="231" t="s">
        <v>560</v>
      </c>
      <c r="H223" s="232">
        <v>2</v>
      </c>
      <c r="I223" s="233"/>
      <c r="J223" s="234">
        <f>ROUND(I223*H223,2)</f>
        <v>0</v>
      </c>
      <c r="K223" s="230" t="s">
        <v>1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196</v>
      </c>
      <c r="AT223" s="239" t="s">
        <v>186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196</v>
      </c>
      <c r="BM223" s="239" t="s">
        <v>395</v>
      </c>
    </row>
    <row r="224" s="2" customFormat="1" ht="16.5" customHeight="1">
      <c r="A224" s="39"/>
      <c r="B224" s="40"/>
      <c r="C224" s="228" t="s">
        <v>290</v>
      </c>
      <c r="D224" s="228" t="s">
        <v>186</v>
      </c>
      <c r="E224" s="229" t="s">
        <v>664</v>
      </c>
      <c r="F224" s="230" t="s">
        <v>665</v>
      </c>
      <c r="G224" s="231" t="s">
        <v>560</v>
      </c>
      <c r="H224" s="232">
        <v>35</v>
      </c>
      <c r="I224" s="233"/>
      <c r="J224" s="234">
        <f>ROUND(I224*H224,2)</f>
        <v>0</v>
      </c>
      <c r="K224" s="230" t="s">
        <v>1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196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196</v>
      </c>
      <c r="BM224" s="239" t="s">
        <v>398</v>
      </c>
    </row>
    <row r="225" s="2" customFormat="1" ht="16.5" customHeight="1">
      <c r="A225" s="39"/>
      <c r="B225" s="40"/>
      <c r="C225" s="228" t="s">
        <v>392</v>
      </c>
      <c r="D225" s="228" t="s">
        <v>186</v>
      </c>
      <c r="E225" s="229" t="s">
        <v>664</v>
      </c>
      <c r="F225" s="230" t="s">
        <v>665</v>
      </c>
      <c r="G225" s="231" t="s">
        <v>560</v>
      </c>
      <c r="H225" s="232">
        <v>10</v>
      </c>
      <c r="I225" s="233"/>
      <c r="J225" s="234">
        <f>ROUND(I225*H225,2)</f>
        <v>0</v>
      </c>
      <c r="K225" s="230" t="s">
        <v>1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196</v>
      </c>
      <c r="AT225" s="239" t="s">
        <v>186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196</v>
      </c>
      <c r="BM225" s="239" t="s">
        <v>402</v>
      </c>
    </row>
    <row r="226" s="2" customFormat="1" ht="16.5" customHeight="1">
      <c r="A226" s="39"/>
      <c r="B226" s="40"/>
      <c r="C226" s="228" t="s">
        <v>294</v>
      </c>
      <c r="D226" s="228" t="s">
        <v>186</v>
      </c>
      <c r="E226" s="229" t="s">
        <v>666</v>
      </c>
      <c r="F226" s="230" t="s">
        <v>667</v>
      </c>
      <c r="G226" s="231" t="s">
        <v>560</v>
      </c>
      <c r="H226" s="232">
        <v>7</v>
      </c>
      <c r="I226" s="233"/>
      <c r="J226" s="234">
        <f>ROUND(I226*H226,2)</f>
        <v>0</v>
      </c>
      <c r="K226" s="230" t="s">
        <v>1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196</v>
      </c>
      <c r="AT226" s="239" t="s">
        <v>186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196</v>
      </c>
      <c r="BM226" s="239" t="s">
        <v>405</v>
      </c>
    </row>
    <row r="227" s="2" customFormat="1" ht="16.5" customHeight="1">
      <c r="A227" s="39"/>
      <c r="B227" s="40"/>
      <c r="C227" s="228" t="s">
        <v>399</v>
      </c>
      <c r="D227" s="228" t="s">
        <v>186</v>
      </c>
      <c r="E227" s="229" t="s">
        <v>668</v>
      </c>
      <c r="F227" s="230" t="s">
        <v>669</v>
      </c>
      <c r="G227" s="231" t="s">
        <v>670</v>
      </c>
      <c r="H227" s="232">
        <v>1</v>
      </c>
      <c r="I227" s="233"/>
      <c r="J227" s="234">
        <f>ROUND(I227*H227,2)</f>
        <v>0</v>
      </c>
      <c r="K227" s="230" t="s">
        <v>1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196</v>
      </c>
      <c r="AT227" s="239" t="s">
        <v>186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196</v>
      </c>
      <c r="BM227" s="239" t="s">
        <v>409</v>
      </c>
    </row>
    <row r="228" s="2" customFormat="1" ht="16.5" customHeight="1">
      <c r="A228" s="39"/>
      <c r="B228" s="40"/>
      <c r="C228" s="228" t="s">
        <v>297</v>
      </c>
      <c r="D228" s="228" t="s">
        <v>186</v>
      </c>
      <c r="E228" s="229" t="s">
        <v>671</v>
      </c>
      <c r="F228" s="230" t="s">
        <v>672</v>
      </c>
      <c r="G228" s="231" t="s">
        <v>673</v>
      </c>
      <c r="H228" s="232">
        <v>50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196</v>
      </c>
      <c r="AT228" s="239" t="s">
        <v>186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196</v>
      </c>
      <c r="BM228" s="239" t="s">
        <v>412</v>
      </c>
    </row>
    <row r="229" s="12" customFormat="1" ht="25.92" customHeight="1">
      <c r="A229" s="12"/>
      <c r="B229" s="212"/>
      <c r="C229" s="213"/>
      <c r="D229" s="214" t="s">
        <v>75</v>
      </c>
      <c r="E229" s="215" t="s">
        <v>674</v>
      </c>
      <c r="F229" s="215" t="s">
        <v>675</v>
      </c>
      <c r="G229" s="213"/>
      <c r="H229" s="213"/>
      <c r="I229" s="216"/>
      <c r="J229" s="217">
        <f>BK229</f>
        <v>0</v>
      </c>
      <c r="K229" s="213"/>
      <c r="L229" s="218"/>
      <c r="M229" s="219"/>
      <c r="N229" s="220"/>
      <c r="O229" s="220"/>
      <c r="P229" s="221">
        <f>SUM(P230:P238)</f>
        <v>0</v>
      </c>
      <c r="Q229" s="220"/>
      <c r="R229" s="221">
        <f>SUM(R230:R238)</f>
        <v>0</v>
      </c>
      <c r="S229" s="220"/>
      <c r="T229" s="222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3" t="s">
        <v>83</v>
      </c>
      <c r="AT229" s="224" t="s">
        <v>75</v>
      </c>
      <c r="AU229" s="224" t="s">
        <v>76</v>
      </c>
      <c r="AY229" s="223" t="s">
        <v>183</v>
      </c>
      <c r="BK229" s="225">
        <f>SUM(BK230:BK238)</f>
        <v>0</v>
      </c>
    </row>
    <row r="230" s="2" customFormat="1" ht="33" customHeight="1">
      <c r="A230" s="39"/>
      <c r="B230" s="40"/>
      <c r="C230" s="228" t="s">
        <v>406</v>
      </c>
      <c r="D230" s="228" t="s">
        <v>186</v>
      </c>
      <c r="E230" s="229" t="s">
        <v>676</v>
      </c>
      <c r="F230" s="230" t="s">
        <v>677</v>
      </c>
      <c r="G230" s="231" t="s">
        <v>560</v>
      </c>
      <c r="H230" s="232">
        <v>1</v>
      </c>
      <c r="I230" s="233"/>
      <c r="J230" s="234">
        <f>ROUND(I230*H230,2)</f>
        <v>0</v>
      </c>
      <c r="K230" s="230" t="s">
        <v>1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196</v>
      </c>
      <c r="AT230" s="239" t="s">
        <v>186</v>
      </c>
      <c r="AU230" s="239" t="s">
        <v>83</v>
      </c>
      <c r="AY230" s="18" t="s">
        <v>183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196</v>
      </c>
      <c r="BM230" s="239" t="s">
        <v>418</v>
      </c>
    </row>
    <row r="231" s="2" customFormat="1" ht="16.5" customHeight="1">
      <c r="A231" s="39"/>
      <c r="B231" s="40"/>
      <c r="C231" s="228" t="s">
        <v>301</v>
      </c>
      <c r="D231" s="228" t="s">
        <v>186</v>
      </c>
      <c r="E231" s="229" t="s">
        <v>678</v>
      </c>
      <c r="F231" s="230" t="s">
        <v>679</v>
      </c>
      <c r="G231" s="231" t="s">
        <v>560</v>
      </c>
      <c r="H231" s="232">
        <v>1</v>
      </c>
      <c r="I231" s="233"/>
      <c r="J231" s="234">
        <f>ROUND(I231*H231,2)</f>
        <v>0</v>
      </c>
      <c r="K231" s="230" t="s">
        <v>1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196</v>
      </c>
      <c r="AT231" s="239" t="s">
        <v>186</v>
      </c>
      <c r="AU231" s="239" t="s">
        <v>83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196</v>
      </c>
      <c r="BM231" s="239" t="s">
        <v>421</v>
      </c>
    </row>
    <row r="232" s="2" customFormat="1" ht="16.5" customHeight="1">
      <c r="A232" s="39"/>
      <c r="B232" s="40"/>
      <c r="C232" s="228" t="s">
        <v>415</v>
      </c>
      <c r="D232" s="228" t="s">
        <v>186</v>
      </c>
      <c r="E232" s="229" t="s">
        <v>680</v>
      </c>
      <c r="F232" s="230" t="s">
        <v>681</v>
      </c>
      <c r="G232" s="231" t="s">
        <v>560</v>
      </c>
      <c r="H232" s="232">
        <v>1</v>
      </c>
      <c r="I232" s="233"/>
      <c r="J232" s="234">
        <f>ROUND(I232*H232,2)</f>
        <v>0</v>
      </c>
      <c r="K232" s="230" t="s">
        <v>1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196</v>
      </c>
      <c r="AT232" s="239" t="s">
        <v>186</v>
      </c>
      <c r="AU232" s="239" t="s">
        <v>83</v>
      </c>
      <c r="AY232" s="18" t="s">
        <v>183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196</v>
      </c>
      <c r="BM232" s="239" t="s">
        <v>425</v>
      </c>
    </row>
    <row r="233" s="2" customFormat="1" ht="62.7" customHeight="1">
      <c r="A233" s="39"/>
      <c r="B233" s="40"/>
      <c r="C233" s="228" t="s">
        <v>304</v>
      </c>
      <c r="D233" s="228" t="s">
        <v>186</v>
      </c>
      <c r="E233" s="229" t="s">
        <v>682</v>
      </c>
      <c r="F233" s="230" t="s">
        <v>683</v>
      </c>
      <c r="G233" s="231" t="s">
        <v>560</v>
      </c>
      <c r="H233" s="232">
        <v>4</v>
      </c>
      <c r="I233" s="233"/>
      <c r="J233" s="234">
        <f>ROUND(I233*H233,2)</f>
        <v>0</v>
      </c>
      <c r="K233" s="230" t="s">
        <v>1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196</v>
      </c>
      <c r="AT233" s="239" t="s">
        <v>186</v>
      </c>
      <c r="AU233" s="239" t="s">
        <v>83</v>
      </c>
      <c r="AY233" s="18" t="s">
        <v>183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196</v>
      </c>
      <c r="BM233" s="239" t="s">
        <v>428</v>
      </c>
    </row>
    <row r="234" s="2" customFormat="1" ht="24.15" customHeight="1">
      <c r="A234" s="39"/>
      <c r="B234" s="40"/>
      <c r="C234" s="228" t="s">
        <v>422</v>
      </c>
      <c r="D234" s="228" t="s">
        <v>186</v>
      </c>
      <c r="E234" s="229" t="s">
        <v>684</v>
      </c>
      <c r="F234" s="230" t="s">
        <v>685</v>
      </c>
      <c r="G234" s="231" t="s">
        <v>560</v>
      </c>
      <c r="H234" s="232">
        <v>2</v>
      </c>
      <c r="I234" s="233"/>
      <c r="J234" s="234">
        <f>ROUND(I234*H234,2)</f>
        <v>0</v>
      </c>
      <c r="K234" s="230" t="s">
        <v>1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196</v>
      </c>
      <c r="AT234" s="239" t="s">
        <v>186</v>
      </c>
      <c r="AU234" s="239" t="s">
        <v>83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196</v>
      </c>
      <c r="BM234" s="239" t="s">
        <v>432</v>
      </c>
    </row>
    <row r="235" s="2" customFormat="1" ht="24.15" customHeight="1">
      <c r="A235" s="39"/>
      <c r="B235" s="40"/>
      <c r="C235" s="228" t="s">
        <v>308</v>
      </c>
      <c r="D235" s="228" t="s">
        <v>186</v>
      </c>
      <c r="E235" s="229" t="s">
        <v>686</v>
      </c>
      <c r="F235" s="230" t="s">
        <v>687</v>
      </c>
      <c r="G235" s="231" t="s">
        <v>560</v>
      </c>
      <c r="H235" s="232">
        <v>1</v>
      </c>
      <c r="I235" s="233"/>
      <c r="J235" s="234">
        <f>ROUND(I235*H235,2)</f>
        <v>0</v>
      </c>
      <c r="K235" s="230" t="s">
        <v>1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196</v>
      </c>
      <c r="AT235" s="239" t="s">
        <v>186</v>
      </c>
      <c r="AU235" s="239" t="s">
        <v>83</v>
      </c>
      <c r="AY235" s="18" t="s">
        <v>183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196</v>
      </c>
      <c r="BM235" s="239" t="s">
        <v>435</v>
      </c>
    </row>
    <row r="236" s="2" customFormat="1" ht="44.25" customHeight="1">
      <c r="A236" s="39"/>
      <c r="B236" s="40"/>
      <c r="C236" s="228" t="s">
        <v>429</v>
      </c>
      <c r="D236" s="228" t="s">
        <v>186</v>
      </c>
      <c r="E236" s="229" t="s">
        <v>688</v>
      </c>
      <c r="F236" s="230" t="s">
        <v>689</v>
      </c>
      <c r="G236" s="231" t="s">
        <v>560</v>
      </c>
      <c r="H236" s="232">
        <v>3</v>
      </c>
      <c r="I236" s="233"/>
      <c r="J236" s="234">
        <f>ROUND(I236*H236,2)</f>
        <v>0</v>
      </c>
      <c r="K236" s="230" t="s">
        <v>1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196</v>
      </c>
      <c r="AT236" s="239" t="s">
        <v>186</v>
      </c>
      <c r="AU236" s="239" t="s">
        <v>83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196</v>
      </c>
      <c r="BM236" s="239" t="s">
        <v>439</v>
      </c>
    </row>
    <row r="237" s="2" customFormat="1" ht="33" customHeight="1">
      <c r="A237" s="39"/>
      <c r="B237" s="40"/>
      <c r="C237" s="228" t="s">
        <v>311</v>
      </c>
      <c r="D237" s="228" t="s">
        <v>186</v>
      </c>
      <c r="E237" s="229" t="s">
        <v>690</v>
      </c>
      <c r="F237" s="230" t="s">
        <v>691</v>
      </c>
      <c r="G237" s="231" t="s">
        <v>560</v>
      </c>
      <c r="H237" s="232">
        <v>1</v>
      </c>
      <c r="I237" s="233"/>
      <c r="J237" s="234">
        <f>ROUND(I237*H237,2)</f>
        <v>0</v>
      </c>
      <c r="K237" s="230" t="s">
        <v>1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196</v>
      </c>
      <c r="AT237" s="239" t="s">
        <v>186</v>
      </c>
      <c r="AU237" s="239" t="s">
        <v>83</v>
      </c>
      <c r="AY237" s="18" t="s">
        <v>183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196</v>
      </c>
      <c r="BM237" s="239" t="s">
        <v>442</v>
      </c>
    </row>
    <row r="238" s="2" customFormat="1" ht="16.5" customHeight="1">
      <c r="A238" s="39"/>
      <c r="B238" s="40"/>
      <c r="C238" s="228" t="s">
        <v>436</v>
      </c>
      <c r="D238" s="228" t="s">
        <v>186</v>
      </c>
      <c r="E238" s="229" t="s">
        <v>692</v>
      </c>
      <c r="F238" s="230" t="s">
        <v>693</v>
      </c>
      <c r="G238" s="231" t="s">
        <v>560</v>
      </c>
      <c r="H238" s="232">
        <v>1</v>
      </c>
      <c r="I238" s="233"/>
      <c r="J238" s="234">
        <f>ROUND(I238*H238,2)</f>
        <v>0</v>
      </c>
      <c r="K238" s="230" t="s">
        <v>1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196</v>
      </c>
      <c r="AT238" s="239" t="s">
        <v>186</v>
      </c>
      <c r="AU238" s="239" t="s">
        <v>83</v>
      </c>
      <c r="AY238" s="18" t="s">
        <v>183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196</v>
      </c>
      <c r="BM238" s="239" t="s">
        <v>446</v>
      </c>
    </row>
    <row r="239" s="12" customFormat="1" ht="25.92" customHeight="1">
      <c r="A239" s="12"/>
      <c r="B239" s="212"/>
      <c r="C239" s="213"/>
      <c r="D239" s="214" t="s">
        <v>75</v>
      </c>
      <c r="E239" s="215" t="s">
        <v>694</v>
      </c>
      <c r="F239" s="215" t="s">
        <v>695</v>
      </c>
      <c r="G239" s="213"/>
      <c r="H239" s="213"/>
      <c r="I239" s="216"/>
      <c r="J239" s="217">
        <f>BK239</f>
        <v>0</v>
      </c>
      <c r="K239" s="213"/>
      <c r="L239" s="218"/>
      <c r="M239" s="219"/>
      <c r="N239" s="220"/>
      <c r="O239" s="220"/>
      <c r="P239" s="221">
        <f>SUM(P240:P244)</f>
        <v>0</v>
      </c>
      <c r="Q239" s="220"/>
      <c r="R239" s="221">
        <f>SUM(R240:R244)</f>
        <v>0</v>
      </c>
      <c r="S239" s="220"/>
      <c r="T239" s="222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3" t="s">
        <v>83</v>
      </c>
      <c r="AT239" s="224" t="s">
        <v>75</v>
      </c>
      <c r="AU239" s="224" t="s">
        <v>76</v>
      </c>
      <c r="AY239" s="223" t="s">
        <v>183</v>
      </c>
      <c r="BK239" s="225">
        <f>SUM(BK240:BK244)</f>
        <v>0</v>
      </c>
    </row>
    <row r="240" s="2" customFormat="1" ht="16.5" customHeight="1">
      <c r="A240" s="39"/>
      <c r="B240" s="40"/>
      <c r="C240" s="228" t="s">
        <v>315</v>
      </c>
      <c r="D240" s="228" t="s">
        <v>186</v>
      </c>
      <c r="E240" s="229" t="s">
        <v>696</v>
      </c>
      <c r="F240" s="230" t="s">
        <v>697</v>
      </c>
      <c r="G240" s="231" t="s">
        <v>560</v>
      </c>
      <c r="H240" s="232">
        <v>1</v>
      </c>
      <c r="I240" s="233"/>
      <c r="J240" s="234">
        <f>ROUND(I240*H240,2)</f>
        <v>0</v>
      </c>
      <c r="K240" s="230" t="s">
        <v>1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196</v>
      </c>
      <c r="AT240" s="239" t="s">
        <v>186</v>
      </c>
      <c r="AU240" s="239" t="s">
        <v>83</v>
      </c>
      <c r="AY240" s="18" t="s">
        <v>183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196</v>
      </c>
      <c r="BM240" s="239" t="s">
        <v>449</v>
      </c>
    </row>
    <row r="241" s="2" customFormat="1" ht="16.5" customHeight="1">
      <c r="A241" s="39"/>
      <c r="B241" s="40"/>
      <c r="C241" s="228" t="s">
        <v>443</v>
      </c>
      <c r="D241" s="228" t="s">
        <v>186</v>
      </c>
      <c r="E241" s="229" t="s">
        <v>698</v>
      </c>
      <c r="F241" s="230" t="s">
        <v>699</v>
      </c>
      <c r="G241" s="231" t="s">
        <v>673</v>
      </c>
      <c r="H241" s="232">
        <v>40</v>
      </c>
      <c r="I241" s="233"/>
      <c r="J241" s="234">
        <f>ROUND(I241*H241,2)</f>
        <v>0</v>
      </c>
      <c r="K241" s="230" t="s">
        <v>1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196</v>
      </c>
      <c r="AT241" s="239" t="s">
        <v>186</v>
      </c>
      <c r="AU241" s="239" t="s">
        <v>83</v>
      </c>
      <c r="AY241" s="18" t="s">
        <v>183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196</v>
      </c>
      <c r="BM241" s="239" t="s">
        <v>453</v>
      </c>
    </row>
    <row r="242" s="2" customFormat="1" ht="16.5" customHeight="1">
      <c r="A242" s="39"/>
      <c r="B242" s="40"/>
      <c r="C242" s="228" t="s">
        <v>318</v>
      </c>
      <c r="D242" s="228" t="s">
        <v>186</v>
      </c>
      <c r="E242" s="229" t="s">
        <v>700</v>
      </c>
      <c r="F242" s="230" t="s">
        <v>701</v>
      </c>
      <c r="G242" s="231" t="s">
        <v>673</v>
      </c>
      <c r="H242" s="232">
        <v>8</v>
      </c>
      <c r="I242" s="233"/>
      <c r="J242" s="234">
        <f>ROUND(I242*H242,2)</f>
        <v>0</v>
      </c>
      <c r="K242" s="230" t="s">
        <v>1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196</v>
      </c>
      <c r="AT242" s="239" t="s">
        <v>186</v>
      </c>
      <c r="AU242" s="239" t="s">
        <v>83</v>
      </c>
      <c r="AY242" s="18" t="s">
        <v>183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196</v>
      </c>
      <c r="BM242" s="239" t="s">
        <v>456</v>
      </c>
    </row>
    <row r="243" s="2" customFormat="1" ht="16.5" customHeight="1">
      <c r="A243" s="39"/>
      <c r="B243" s="40"/>
      <c r="C243" s="228" t="s">
        <v>450</v>
      </c>
      <c r="D243" s="228" t="s">
        <v>186</v>
      </c>
      <c r="E243" s="229" t="s">
        <v>702</v>
      </c>
      <c r="F243" s="230" t="s">
        <v>703</v>
      </c>
      <c r="G243" s="231" t="s">
        <v>673</v>
      </c>
      <c r="H243" s="232">
        <v>10</v>
      </c>
      <c r="I243" s="233"/>
      <c r="J243" s="234">
        <f>ROUND(I243*H243,2)</f>
        <v>0</v>
      </c>
      <c r="K243" s="230" t="s">
        <v>1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</v>
      </c>
      <c r="R243" s="237">
        <f>Q243*H243</f>
        <v>0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196</v>
      </c>
      <c r="AT243" s="239" t="s">
        <v>186</v>
      </c>
      <c r="AU243" s="239" t="s">
        <v>83</v>
      </c>
      <c r="AY243" s="18" t="s">
        <v>183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196</v>
      </c>
      <c r="BM243" s="239" t="s">
        <v>460</v>
      </c>
    </row>
    <row r="244" s="2" customFormat="1" ht="24.15" customHeight="1">
      <c r="A244" s="39"/>
      <c r="B244" s="40"/>
      <c r="C244" s="228" t="s">
        <v>322</v>
      </c>
      <c r="D244" s="228" t="s">
        <v>186</v>
      </c>
      <c r="E244" s="229" t="s">
        <v>704</v>
      </c>
      <c r="F244" s="230" t="s">
        <v>705</v>
      </c>
      <c r="G244" s="231" t="s">
        <v>673</v>
      </c>
      <c r="H244" s="232">
        <v>20</v>
      </c>
      <c r="I244" s="233"/>
      <c r="J244" s="234">
        <f>ROUND(I244*H244,2)</f>
        <v>0</v>
      </c>
      <c r="K244" s="230" t="s">
        <v>1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196</v>
      </c>
      <c r="AT244" s="239" t="s">
        <v>186</v>
      </c>
      <c r="AU244" s="239" t="s">
        <v>83</v>
      </c>
      <c r="AY244" s="18" t="s">
        <v>183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196</v>
      </c>
      <c r="BM244" s="239" t="s">
        <v>463</v>
      </c>
    </row>
    <row r="245" s="12" customFormat="1" ht="25.92" customHeight="1">
      <c r="A245" s="12"/>
      <c r="B245" s="212"/>
      <c r="C245" s="213"/>
      <c r="D245" s="214" t="s">
        <v>75</v>
      </c>
      <c r="E245" s="215" t="s">
        <v>706</v>
      </c>
      <c r="F245" s="215" t="s">
        <v>707</v>
      </c>
      <c r="G245" s="213"/>
      <c r="H245" s="213"/>
      <c r="I245" s="216"/>
      <c r="J245" s="217">
        <f>BK245</f>
        <v>0</v>
      </c>
      <c r="K245" s="213"/>
      <c r="L245" s="218"/>
      <c r="M245" s="219"/>
      <c r="N245" s="220"/>
      <c r="O245" s="220"/>
      <c r="P245" s="221">
        <f>P246+SUM(P247:P259)</f>
        <v>0</v>
      </c>
      <c r="Q245" s="220"/>
      <c r="R245" s="221">
        <f>R246+SUM(R247:R259)</f>
        <v>0</v>
      </c>
      <c r="S245" s="220"/>
      <c r="T245" s="222">
        <f>T246+SUM(T247:T259)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3" t="s">
        <v>83</v>
      </c>
      <c r="AT245" s="224" t="s">
        <v>75</v>
      </c>
      <c r="AU245" s="224" t="s">
        <v>76</v>
      </c>
      <c r="AY245" s="223" t="s">
        <v>183</v>
      </c>
      <c r="BK245" s="225">
        <f>BK246+SUM(BK247:BK259)</f>
        <v>0</v>
      </c>
    </row>
    <row r="246" s="2" customFormat="1" ht="24.15" customHeight="1">
      <c r="A246" s="39"/>
      <c r="B246" s="40"/>
      <c r="C246" s="228" t="s">
        <v>457</v>
      </c>
      <c r="D246" s="228" t="s">
        <v>186</v>
      </c>
      <c r="E246" s="229" t="s">
        <v>708</v>
      </c>
      <c r="F246" s="230" t="s">
        <v>709</v>
      </c>
      <c r="G246" s="231" t="s">
        <v>560</v>
      </c>
      <c r="H246" s="232">
        <v>1</v>
      </c>
      <c r="I246" s="233"/>
      <c r="J246" s="234">
        <f>ROUND(I246*H246,2)</f>
        <v>0</v>
      </c>
      <c r="K246" s="230" t="s">
        <v>1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196</v>
      </c>
      <c r="AT246" s="239" t="s">
        <v>186</v>
      </c>
      <c r="AU246" s="239" t="s">
        <v>83</v>
      </c>
      <c r="AY246" s="18" t="s">
        <v>183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196</v>
      </c>
      <c r="BM246" s="239" t="s">
        <v>470</v>
      </c>
    </row>
    <row r="247" s="2" customFormat="1">
      <c r="A247" s="39"/>
      <c r="B247" s="40"/>
      <c r="C247" s="41"/>
      <c r="D247" s="257" t="s">
        <v>561</v>
      </c>
      <c r="E247" s="41"/>
      <c r="F247" s="258" t="s">
        <v>710</v>
      </c>
      <c r="G247" s="41"/>
      <c r="H247" s="41"/>
      <c r="I247" s="259"/>
      <c r="J247" s="41"/>
      <c r="K247" s="41"/>
      <c r="L247" s="45"/>
      <c r="M247" s="260"/>
      <c r="N247" s="261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561</v>
      </c>
      <c r="AU247" s="18" t="s">
        <v>83</v>
      </c>
    </row>
    <row r="248" s="2" customFormat="1" ht="24.15" customHeight="1">
      <c r="A248" s="39"/>
      <c r="B248" s="40"/>
      <c r="C248" s="228" t="s">
        <v>325</v>
      </c>
      <c r="D248" s="228" t="s">
        <v>186</v>
      </c>
      <c r="E248" s="229" t="s">
        <v>711</v>
      </c>
      <c r="F248" s="230" t="s">
        <v>712</v>
      </c>
      <c r="G248" s="231" t="s">
        <v>560</v>
      </c>
      <c r="H248" s="232">
        <v>1</v>
      </c>
      <c r="I248" s="233"/>
      <c r="J248" s="234">
        <f>ROUND(I248*H248,2)</f>
        <v>0</v>
      </c>
      <c r="K248" s="230" t="s">
        <v>1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196</v>
      </c>
      <c r="AT248" s="239" t="s">
        <v>186</v>
      </c>
      <c r="AU248" s="239" t="s">
        <v>83</v>
      </c>
      <c r="AY248" s="18" t="s">
        <v>183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196</v>
      </c>
      <c r="BM248" s="239" t="s">
        <v>473</v>
      </c>
    </row>
    <row r="249" s="2" customFormat="1" ht="24.15" customHeight="1">
      <c r="A249" s="39"/>
      <c r="B249" s="40"/>
      <c r="C249" s="228" t="s">
        <v>466</v>
      </c>
      <c r="D249" s="228" t="s">
        <v>186</v>
      </c>
      <c r="E249" s="229" t="s">
        <v>713</v>
      </c>
      <c r="F249" s="230" t="s">
        <v>714</v>
      </c>
      <c r="G249" s="231" t="s">
        <v>560</v>
      </c>
      <c r="H249" s="232">
        <v>1</v>
      </c>
      <c r="I249" s="233"/>
      <c r="J249" s="234">
        <f>ROUND(I249*H249,2)</f>
        <v>0</v>
      </c>
      <c r="K249" s="230" t="s">
        <v>1</v>
      </c>
      <c r="L249" s="45"/>
      <c r="M249" s="235" t="s">
        <v>1</v>
      </c>
      <c r="N249" s="236" t="s">
        <v>41</v>
      </c>
      <c r="O249" s="92"/>
      <c r="P249" s="237">
        <f>O249*H249</f>
        <v>0</v>
      </c>
      <c r="Q249" s="237">
        <v>0</v>
      </c>
      <c r="R249" s="237">
        <f>Q249*H249</f>
        <v>0</v>
      </c>
      <c r="S249" s="237">
        <v>0</v>
      </c>
      <c r="T249" s="23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9" t="s">
        <v>196</v>
      </c>
      <c r="AT249" s="239" t="s">
        <v>186</v>
      </c>
      <c r="AU249" s="239" t="s">
        <v>83</v>
      </c>
      <c r="AY249" s="18" t="s">
        <v>183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8" t="s">
        <v>83</v>
      </c>
      <c r="BK249" s="240">
        <f>ROUND(I249*H249,2)</f>
        <v>0</v>
      </c>
      <c r="BL249" s="18" t="s">
        <v>196</v>
      </c>
      <c r="BM249" s="239" t="s">
        <v>477</v>
      </c>
    </row>
    <row r="250" s="2" customFormat="1">
      <c r="A250" s="39"/>
      <c r="B250" s="40"/>
      <c r="C250" s="41"/>
      <c r="D250" s="257" t="s">
        <v>561</v>
      </c>
      <c r="E250" s="41"/>
      <c r="F250" s="258" t="s">
        <v>710</v>
      </c>
      <c r="G250" s="41"/>
      <c r="H250" s="41"/>
      <c r="I250" s="259"/>
      <c r="J250" s="41"/>
      <c r="K250" s="41"/>
      <c r="L250" s="45"/>
      <c r="M250" s="260"/>
      <c r="N250" s="261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561</v>
      </c>
      <c r="AU250" s="18" t="s">
        <v>83</v>
      </c>
    </row>
    <row r="251" s="2" customFormat="1" ht="16.5" customHeight="1">
      <c r="A251" s="39"/>
      <c r="B251" s="40"/>
      <c r="C251" s="228" t="s">
        <v>329</v>
      </c>
      <c r="D251" s="228" t="s">
        <v>186</v>
      </c>
      <c r="E251" s="229" t="s">
        <v>715</v>
      </c>
      <c r="F251" s="230" t="s">
        <v>716</v>
      </c>
      <c r="G251" s="231" t="s">
        <v>560</v>
      </c>
      <c r="H251" s="232">
        <v>2</v>
      </c>
      <c r="I251" s="233"/>
      <c r="J251" s="234">
        <f>ROUND(I251*H251,2)</f>
        <v>0</v>
      </c>
      <c r="K251" s="230" t="s">
        <v>1</v>
      </c>
      <c r="L251" s="45"/>
      <c r="M251" s="235" t="s">
        <v>1</v>
      </c>
      <c r="N251" s="236" t="s">
        <v>41</v>
      </c>
      <c r="O251" s="92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9" t="s">
        <v>196</v>
      </c>
      <c r="AT251" s="239" t="s">
        <v>186</v>
      </c>
      <c r="AU251" s="239" t="s">
        <v>83</v>
      </c>
      <c r="AY251" s="18" t="s">
        <v>183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8" t="s">
        <v>83</v>
      </c>
      <c r="BK251" s="240">
        <f>ROUND(I251*H251,2)</f>
        <v>0</v>
      </c>
      <c r="BL251" s="18" t="s">
        <v>196</v>
      </c>
      <c r="BM251" s="239" t="s">
        <v>480</v>
      </c>
    </row>
    <row r="252" s="2" customFormat="1">
      <c r="A252" s="39"/>
      <c r="B252" s="40"/>
      <c r="C252" s="41"/>
      <c r="D252" s="257" t="s">
        <v>561</v>
      </c>
      <c r="E252" s="41"/>
      <c r="F252" s="258" t="s">
        <v>710</v>
      </c>
      <c r="G252" s="41"/>
      <c r="H252" s="41"/>
      <c r="I252" s="259"/>
      <c r="J252" s="41"/>
      <c r="K252" s="41"/>
      <c r="L252" s="45"/>
      <c r="M252" s="260"/>
      <c r="N252" s="261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561</v>
      </c>
      <c r="AU252" s="18" t="s">
        <v>83</v>
      </c>
    </row>
    <row r="253" s="2" customFormat="1" ht="16.5" customHeight="1">
      <c r="A253" s="39"/>
      <c r="B253" s="40"/>
      <c r="C253" s="228" t="s">
        <v>474</v>
      </c>
      <c r="D253" s="228" t="s">
        <v>186</v>
      </c>
      <c r="E253" s="229" t="s">
        <v>717</v>
      </c>
      <c r="F253" s="230" t="s">
        <v>718</v>
      </c>
      <c r="G253" s="231" t="s">
        <v>560</v>
      </c>
      <c r="H253" s="232">
        <v>1</v>
      </c>
      <c r="I253" s="233"/>
      <c r="J253" s="234">
        <f>ROUND(I253*H253,2)</f>
        <v>0</v>
      </c>
      <c r="K253" s="230" t="s">
        <v>1</v>
      </c>
      <c r="L253" s="45"/>
      <c r="M253" s="235" t="s">
        <v>1</v>
      </c>
      <c r="N253" s="236" t="s">
        <v>41</v>
      </c>
      <c r="O253" s="92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196</v>
      </c>
      <c r="AT253" s="239" t="s">
        <v>186</v>
      </c>
      <c r="AU253" s="239" t="s">
        <v>83</v>
      </c>
      <c r="AY253" s="18" t="s">
        <v>183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196</v>
      </c>
      <c r="BM253" s="239" t="s">
        <v>484</v>
      </c>
    </row>
    <row r="254" s="2" customFormat="1">
      <c r="A254" s="39"/>
      <c r="B254" s="40"/>
      <c r="C254" s="41"/>
      <c r="D254" s="257" t="s">
        <v>561</v>
      </c>
      <c r="E254" s="41"/>
      <c r="F254" s="258" t="s">
        <v>710</v>
      </c>
      <c r="G254" s="41"/>
      <c r="H254" s="41"/>
      <c r="I254" s="259"/>
      <c r="J254" s="41"/>
      <c r="K254" s="41"/>
      <c r="L254" s="45"/>
      <c r="M254" s="260"/>
      <c r="N254" s="261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561</v>
      </c>
      <c r="AU254" s="18" t="s">
        <v>83</v>
      </c>
    </row>
    <row r="255" s="2" customFormat="1" ht="16.5" customHeight="1">
      <c r="A255" s="39"/>
      <c r="B255" s="40"/>
      <c r="C255" s="228" t="s">
        <v>332</v>
      </c>
      <c r="D255" s="228" t="s">
        <v>186</v>
      </c>
      <c r="E255" s="229" t="s">
        <v>719</v>
      </c>
      <c r="F255" s="230" t="s">
        <v>720</v>
      </c>
      <c r="G255" s="231" t="s">
        <v>560</v>
      </c>
      <c r="H255" s="232">
        <v>1</v>
      </c>
      <c r="I255" s="233"/>
      <c r="J255" s="234">
        <f>ROUND(I255*H255,2)</f>
        <v>0</v>
      </c>
      <c r="K255" s="230" t="s">
        <v>1</v>
      </c>
      <c r="L255" s="45"/>
      <c r="M255" s="235" t="s">
        <v>1</v>
      </c>
      <c r="N255" s="236" t="s">
        <v>41</v>
      </c>
      <c r="O255" s="92"/>
      <c r="P255" s="237">
        <f>O255*H255</f>
        <v>0</v>
      </c>
      <c r="Q255" s="237">
        <v>0</v>
      </c>
      <c r="R255" s="237">
        <f>Q255*H255</f>
        <v>0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196</v>
      </c>
      <c r="AT255" s="239" t="s">
        <v>186</v>
      </c>
      <c r="AU255" s="239" t="s">
        <v>83</v>
      </c>
      <c r="AY255" s="18" t="s">
        <v>183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196</v>
      </c>
      <c r="BM255" s="239" t="s">
        <v>490</v>
      </c>
    </row>
    <row r="256" s="2" customFormat="1" ht="16.5" customHeight="1">
      <c r="A256" s="39"/>
      <c r="B256" s="40"/>
      <c r="C256" s="228" t="s">
        <v>481</v>
      </c>
      <c r="D256" s="228" t="s">
        <v>186</v>
      </c>
      <c r="E256" s="229" t="s">
        <v>721</v>
      </c>
      <c r="F256" s="230" t="s">
        <v>722</v>
      </c>
      <c r="G256" s="231" t="s">
        <v>560</v>
      </c>
      <c r="H256" s="232">
        <v>1</v>
      </c>
      <c r="I256" s="233"/>
      <c r="J256" s="234">
        <f>ROUND(I256*H256,2)</f>
        <v>0</v>
      </c>
      <c r="K256" s="230" t="s">
        <v>1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196</v>
      </c>
      <c r="AT256" s="239" t="s">
        <v>186</v>
      </c>
      <c r="AU256" s="239" t="s">
        <v>83</v>
      </c>
      <c r="AY256" s="18" t="s">
        <v>183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196</v>
      </c>
      <c r="BM256" s="239" t="s">
        <v>494</v>
      </c>
    </row>
    <row r="257" s="2" customFormat="1" ht="16.5" customHeight="1">
      <c r="A257" s="39"/>
      <c r="B257" s="40"/>
      <c r="C257" s="228" t="s">
        <v>336</v>
      </c>
      <c r="D257" s="228" t="s">
        <v>186</v>
      </c>
      <c r="E257" s="229" t="s">
        <v>723</v>
      </c>
      <c r="F257" s="230" t="s">
        <v>724</v>
      </c>
      <c r="G257" s="231" t="s">
        <v>560</v>
      </c>
      <c r="H257" s="232">
        <v>1</v>
      </c>
      <c r="I257" s="233"/>
      <c r="J257" s="234">
        <f>ROUND(I257*H257,2)</f>
        <v>0</v>
      </c>
      <c r="K257" s="230" t="s">
        <v>1</v>
      </c>
      <c r="L257" s="45"/>
      <c r="M257" s="235" t="s">
        <v>1</v>
      </c>
      <c r="N257" s="236" t="s">
        <v>41</v>
      </c>
      <c r="O257" s="92"/>
      <c r="P257" s="237">
        <f>O257*H257</f>
        <v>0</v>
      </c>
      <c r="Q257" s="237">
        <v>0</v>
      </c>
      <c r="R257" s="237">
        <f>Q257*H257</f>
        <v>0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196</v>
      </c>
      <c r="AT257" s="239" t="s">
        <v>186</v>
      </c>
      <c r="AU257" s="239" t="s">
        <v>83</v>
      </c>
      <c r="AY257" s="18" t="s">
        <v>183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196</v>
      </c>
      <c r="BM257" s="239" t="s">
        <v>497</v>
      </c>
    </row>
    <row r="258" s="2" customFormat="1" ht="24.15" customHeight="1">
      <c r="A258" s="39"/>
      <c r="B258" s="40"/>
      <c r="C258" s="228" t="s">
        <v>491</v>
      </c>
      <c r="D258" s="228" t="s">
        <v>186</v>
      </c>
      <c r="E258" s="229" t="s">
        <v>725</v>
      </c>
      <c r="F258" s="230" t="s">
        <v>726</v>
      </c>
      <c r="G258" s="231" t="s">
        <v>560</v>
      </c>
      <c r="H258" s="232">
        <v>1</v>
      </c>
      <c r="I258" s="233"/>
      <c r="J258" s="234">
        <f>ROUND(I258*H258,2)</f>
        <v>0</v>
      </c>
      <c r="K258" s="230" t="s">
        <v>1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196</v>
      </c>
      <c r="AT258" s="239" t="s">
        <v>186</v>
      </c>
      <c r="AU258" s="239" t="s">
        <v>83</v>
      </c>
      <c r="AY258" s="18" t="s">
        <v>183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196</v>
      </c>
      <c r="BM258" s="239" t="s">
        <v>503</v>
      </c>
    </row>
    <row r="259" s="12" customFormat="1" ht="22.8" customHeight="1">
      <c r="A259" s="12"/>
      <c r="B259" s="212"/>
      <c r="C259" s="213"/>
      <c r="D259" s="214" t="s">
        <v>75</v>
      </c>
      <c r="E259" s="226" t="s">
        <v>727</v>
      </c>
      <c r="F259" s="226" t="s">
        <v>728</v>
      </c>
      <c r="G259" s="213"/>
      <c r="H259" s="213"/>
      <c r="I259" s="216"/>
      <c r="J259" s="227">
        <f>BK259</f>
        <v>0</v>
      </c>
      <c r="K259" s="213"/>
      <c r="L259" s="218"/>
      <c r="M259" s="219"/>
      <c r="N259" s="220"/>
      <c r="O259" s="220"/>
      <c r="P259" s="221">
        <f>SUM(P260:P268)</f>
        <v>0</v>
      </c>
      <c r="Q259" s="220"/>
      <c r="R259" s="221">
        <f>SUM(R260:R268)</f>
        <v>0</v>
      </c>
      <c r="S259" s="220"/>
      <c r="T259" s="222">
        <f>SUM(T260:T268)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3" t="s">
        <v>83</v>
      </c>
      <c r="AT259" s="224" t="s">
        <v>75</v>
      </c>
      <c r="AU259" s="224" t="s">
        <v>83</v>
      </c>
      <c r="AY259" s="223" t="s">
        <v>183</v>
      </c>
      <c r="BK259" s="225">
        <f>SUM(BK260:BK268)</f>
        <v>0</v>
      </c>
    </row>
    <row r="260" s="2" customFormat="1" ht="16.5" customHeight="1">
      <c r="A260" s="39"/>
      <c r="B260" s="40"/>
      <c r="C260" s="228" t="s">
        <v>339</v>
      </c>
      <c r="D260" s="228" t="s">
        <v>186</v>
      </c>
      <c r="E260" s="229" t="s">
        <v>729</v>
      </c>
      <c r="F260" s="230" t="s">
        <v>730</v>
      </c>
      <c r="G260" s="231" t="s">
        <v>560</v>
      </c>
      <c r="H260" s="232">
        <v>1</v>
      </c>
      <c r="I260" s="233"/>
      <c r="J260" s="234">
        <f>ROUND(I260*H260,2)</f>
        <v>0</v>
      </c>
      <c r="K260" s="230" t="s">
        <v>1</v>
      </c>
      <c r="L260" s="45"/>
      <c r="M260" s="235" t="s">
        <v>1</v>
      </c>
      <c r="N260" s="236" t="s">
        <v>41</v>
      </c>
      <c r="O260" s="92"/>
      <c r="P260" s="237">
        <f>O260*H260</f>
        <v>0</v>
      </c>
      <c r="Q260" s="237">
        <v>0</v>
      </c>
      <c r="R260" s="237">
        <f>Q260*H260</f>
        <v>0</v>
      </c>
      <c r="S260" s="237">
        <v>0</v>
      </c>
      <c r="T260" s="238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9" t="s">
        <v>196</v>
      </c>
      <c r="AT260" s="239" t="s">
        <v>186</v>
      </c>
      <c r="AU260" s="239" t="s">
        <v>85</v>
      </c>
      <c r="AY260" s="18" t="s">
        <v>183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8" t="s">
        <v>83</v>
      </c>
      <c r="BK260" s="240">
        <f>ROUND(I260*H260,2)</f>
        <v>0</v>
      </c>
      <c r="BL260" s="18" t="s">
        <v>196</v>
      </c>
      <c r="BM260" s="239" t="s">
        <v>506</v>
      </c>
    </row>
    <row r="261" s="2" customFormat="1" ht="21.75" customHeight="1">
      <c r="A261" s="39"/>
      <c r="B261" s="40"/>
      <c r="C261" s="228" t="s">
        <v>500</v>
      </c>
      <c r="D261" s="228" t="s">
        <v>186</v>
      </c>
      <c r="E261" s="229" t="s">
        <v>731</v>
      </c>
      <c r="F261" s="230" t="s">
        <v>732</v>
      </c>
      <c r="G261" s="231" t="s">
        <v>560</v>
      </c>
      <c r="H261" s="232">
        <v>2</v>
      </c>
      <c r="I261" s="233"/>
      <c r="J261" s="234">
        <f>ROUND(I261*H261,2)</f>
        <v>0</v>
      </c>
      <c r="K261" s="230" t="s">
        <v>1</v>
      </c>
      <c r="L261" s="45"/>
      <c r="M261" s="235" t="s">
        <v>1</v>
      </c>
      <c r="N261" s="236" t="s">
        <v>41</v>
      </c>
      <c r="O261" s="92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196</v>
      </c>
      <c r="AT261" s="239" t="s">
        <v>186</v>
      </c>
      <c r="AU261" s="239" t="s">
        <v>85</v>
      </c>
      <c r="AY261" s="18" t="s">
        <v>183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196</v>
      </c>
      <c r="BM261" s="239" t="s">
        <v>733</v>
      </c>
    </row>
    <row r="262" s="2" customFormat="1" ht="16.5" customHeight="1">
      <c r="A262" s="39"/>
      <c r="B262" s="40"/>
      <c r="C262" s="228" t="s">
        <v>343</v>
      </c>
      <c r="D262" s="228" t="s">
        <v>186</v>
      </c>
      <c r="E262" s="229" t="s">
        <v>734</v>
      </c>
      <c r="F262" s="230" t="s">
        <v>735</v>
      </c>
      <c r="G262" s="231" t="s">
        <v>560</v>
      </c>
      <c r="H262" s="232">
        <v>2</v>
      </c>
      <c r="I262" s="233"/>
      <c r="J262" s="234">
        <f>ROUND(I262*H262,2)</f>
        <v>0</v>
      </c>
      <c r="K262" s="230" t="s">
        <v>1</v>
      </c>
      <c r="L262" s="45"/>
      <c r="M262" s="235" t="s">
        <v>1</v>
      </c>
      <c r="N262" s="236" t="s">
        <v>41</v>
      </c>
      <c r="O262" s="92"/>
      <c r="P262" s="237">
        <f>O262*H262</f>
        <v>0</v>
      </c>
      <c r="Q262" s="237">
        <v>0</v>
      </c>
      <c r="R262" s="237">
        <f>Q262*H262</f>
        <v>0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196</v>
      </c>
      <c r="AT262" s="239" t="s">
        <v>186</v>
      </c>
      <c r="AU262" s="239" t="s">
        <v>85</v>
      </c>
      <c r="AY262" s="18" t="s">
        <v>183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196</v>
      </c>
      <c r="BM262" s="239" t="s">
        <v>513</v>
      </c>
    </row>
    <row r="263" s="2" customFormat="1" ht="24.15" customHeight="1">
      <c r="A263" s="39"/>
      <c r="B263" s="40"/>
      <c r="C263" s="228" t="s">
        <v>736</v>
      </c>
      <c r="D263" s="228" t="s">
        <v>186</v>
      </c>
      <c r="E263" s="229" t="s">
        <v>737</v>
      </c>
      <c r="F263" s="230" t="s">
        <v>738</v>
      </c>
      <c r="G263" s="231" t="s">
        <v>560</v>
      </c>
      <c r="H263" s="232">
        <v>1</v>
      </c>
      <c r="I263" s="233"/>
      <c r="J263" s="234">
        <f>ROUND(I263*H263,2)</f>
        <v>0</v>
      </c>
      <c r="K263" s="230" t="s">
        <v>1</v>
      </c>
      <c r="L263" s="45"/>
      <c r="M263" s="235" t="s">
        <v>1</v>
      </c>
      <c r="N263" s="236" t="s">
        <v>41</v>
      </c>
      <c r="O263" s="92"/>
      <c r="P263" s="237">
        <f>O263*H263</f>
        <v>0</v>
      </c>
      <c r="Q263" s="237">
        <v>0</v>
      </c>
      <c r="R263" s="237">
        <f>Q263*H263</f>
        <v>0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196</v>
      </c>
      <c r="AT263" s="239" t="s">
        <v>186</v>
      </c>
      <c r="AU263" s="239" t="s">
        <v>85</v>
      </c>
      <c r="AY263" s="18" t="s">
        <v>183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196</v>
      </c>
      <c r="BM263" s="239" t="s">
        <v>519</v>
      </c>
    </row>
    <row r="264" s="2" customFormat="1" ht="21.75" customHeight="1">
      <c r="A264" s="39"/>
      <c r="B264" s="40"/>
      <c r="C264" s="228" t="s">
        <v>346</v>
      </c>
      <c r="D264" s="228" t="s">
        <v>186</v>
      </c>
      <c r="E264" s="229" t="s">
        <v>739</v>
      </c>
      <c r="F264" s="230" t="s">
        <v>740</v>
      </c>
      <c r="G264" s="231" t="s">
        <v>560</v>
      </c>
      <c r="H264" s="232">
        <v>1</v>
      </c>
      <c r="I264" s="233"/>
      <c r="J264" s="234">
        <f>ROUND(I264*H264,2)</f>
        <v>0</v>
      </c>
      <c r="K264" s="230" t="s">
        <v>1</v>
      </c>
      <c r="L264" s="45"/>
      <c r="M264" s="235" t="s">
        <v>1</v>
      </c>
      <c r="N264" s="236" t="s">
        <v>41</v>
      </c>
      <c r="O264" s="92"/>
      <c r="P264" s="237">
        <f>O264*H264</f>
        <v>0</v>
      </c>
      <c r="Q264" s="237">
        <v>0</v>
      </c>
      <c r="R264" s="237">
        <f>Q264*H264</f>
        <v>0</v>
      </c>
      <c r="S264" s="237">
        <v>0</v>
      </c>
      <c r="T264" s="23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196</v>
      </c>
      <c r="AT264" s="239" t="s">
        <v>186</v>
      </c>
      <c r="AU264" s="239" t="s">
        <v>85</v>
      </c>
      <c r="AY264" s="18" t="s">
        <v>183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196</v>
      </c>
      <c r="BM264" s="239" t="s">
        <v>524</v>
      </c>
    </row>
    <row r="265" s="2" customFormat="1" ht="33" customHeight="1">
      <c r="A265" s="39"/>
      <c r="B265" s="40"/>
      <c r="C265" s="228" t="s">
        <v>516</v>
      </c>
      <c r="D265" s="228" t="s">
        <v>186</v>
      </c>
      <c r="E265" s="229" t="s">
        <v>741</v>
      </c>
      <c r="F265" s="230" t="s">
        <v>742</v>
      </c>
      <c r="G265" s="231" t="s">
        <v>560</v>
      </c>
      <c r="H265" s="232">
        <v>1</v>
      </c>
      <c r="I265" s="233"/>
      <c r="J265" s="234">
        <f>ROUND(I265*H265,2)</f>
        <v>0</v>
      </c>
      <c r="K265" s="230" t="s">
        <v>1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</v>
      </c>
      <c r="R265" s="237">
        <f>Q265*H265</f>
        <v>0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196</v>
      </c>
      <c r="AT265" s="239" t="s">
        <v>186</v>
      </c>
      <c r="AU265" s="239" t="s">
        <v>85</v>
      </c>
      <c r="AY265" s="18" t="s">
        <v>183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196</v>
      </c>
      <c r="BM265" s="239" t="s">
        <v>528</v>
      </c>
    </row>
    <row r="266" s="2" customFormat="1" ht="16.5" customHeight="1">
      <c r="A266" s="39"/>
      <c r="B266" s="40"/>
      <c r="C266" s="228" t="s">
        <v>351</v>
      </c>
      <c r="D266" s="228" t="s">
        <v>186</v>
      </c>
      <c r="E266" s="229" t="s">
        <v>743</v>
      </c>
      <c r="F266" s="230" t="s">
        <v>744</v>
      </c>
      <c r="G266" s="231" t="s">
        <v>560</v>
      </c>
      <c r="H266" s="232">
        <v>2</v>
      </c>
      <c r="I266" s="233"/>
      <c r="J266" s="234">
        <f>ROUND(I266*H266,2)</f>
        <v>0</v>
      </c>
      <c r="K266" s="230" t="s">
        <v>1</v>
      </c>
      <c r="L266" s="45"/>
      <c r="M266" s="235" t="s">
        <v>1</v>
      </c>
      <c r="N266" s="236" t="s">
        <v>41</v>
      </c>
      <c r="O266" s="92"/>
      <c r="P266" s="237">
        <f>O266*H266</f>
        <v>0</v>
      </c>
      <c r="Q266" s="237">
        <v>0</v>
      </c>
      <c r="R266" s="237">
        <f>Q266*H266</f>
        <v>0</v>
      </c>
      <c r="S266" s="237">
        <v>0</v>
      </c>
      <c r="T266" s="23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9" t="s">
        <v>196</v>
      </c>
      <c r="AT266" s="239" t="s">
        <v>186</v>
      </c>
      <c r="AU266" s="239" t="s">
        <v>85</v>
      </c>
      <c r="AY266" s="18" t="s">
        <v>183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8" t="s">
        <v>83</v>
      </c>
      <c r="BK266" s="240">
        <f>ROUND(I266*H266,2)</f>
        <v>0</v>
      </c>
      <c r="BL266" s="18" t="s">
        <v>196</v>
      </c>
      <c r="BM266" s="239" t="s">
        <v>531</v>
      </c>
    </row>
    <row r="267" s="2" customFormat="1" ht="16.5" customHeight="1">
      <c r="A267" s="39"/>
      <c r="B267" s="40"/>
      <c r="C267" s="228" t="s">
        <v>525</v>
      </c>
      <c r="D267" s="228" t="s">
        <v>186</v>
      </c>
      <c r="E267" s="229" t="s">
        <v>745</v>
      </c>
      <c r="F267" s="230" t="s">
        <v>746</v>
      </c>
      <c r="G267" s="231" t="s">
        <v>560</v>
      </c>
      <c r="H267" s="232">
        <v>1</v>
      </c>
      <c r="I267" s="233"/>
      <c r="J267" s="234">
        <f>ROUND(I267*H267,2)</f>
        <v>0</v>
      </c>
      <c r="K267" s="230" t="s">
        <v>1</v>
      </c>
      <c r="L267" s="45"/>
      <c r="M267" s="235" t="s">
        <v>1</v>
      </c>
      <c r="N267" s="236" t="s">
        <v>41</v>
      </c>
      <c r="O267" s="92"/>
      <c r="P267" s="237">
        <f>O267*H267</f>
        <v>0</v>
      </c>
      <c r="Q267" s="237">
        <v>0</v>
      </c>
      <c r="R267" s="237">
        <f>Q267*H267</f>
        <v>0</v>
      </c>
      <c r="S267" s="237">
        <v>0</v>
      </c>
      <c r="T267" s="23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9" t="s">
        <v>196</v>
      </c>
      <c r="AT267" s="239" t="s">
        <v>186</v>
      </c>
      <c r="AU267" s="239" t="s">
        <v>85</v>
      </c>
      <c r="AY267" s="18" t="s">
        <v>183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8" t="s">
        <v>83</v>
      </c>
      <c r="BK267" s="240">
        <f>ROUND(I267*H267,2)</f>
        <v>0</v>
      </c>
      <c r="BL267" s="18" t="s">
        <v>196</v>
      </c>
      <c r="BM267" s="239" t="s">
        <v>535</v>
      </c>
    </row>
    <row r="268" s="2" customFormat="1" ht="24.15" customHeight="1">
      <c r="A268" s="39"/>
      <c r="B268" s="40"/>
      <c r="C268" s="228" t="s">
        <v>354</v>
      </c>
      <c r="D268" s="228" t="s">
        <v>186</v>
      </c>
      <c r="E268" s="229" t="s">
        <v>747</v>
      </c>
      <c r="F268" s="230" t="s">
        <v>748</v>
      </c>
      <c r="G268" s="231" t="s">
        <v>560</v>
      </c>
      <c r="H268" s="232">
        <v>1</v>
      </c>
      <c r="I268" s="233"/>
      <c r="J268" s="234">
        <f>ROUND(I268*H268,2)</f>
        <v>0</v>
      </c>
      <c r="K268" s="230" t="s">
        <v>1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</v>
      </c>
      <c r="R268" s="237">
        <f>Q268*H268</f>
        <v>0</v>
      </c>
      <c r="S268" s="237">
        <v>0</v>
      </c>
      <c r="T268" s="23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196</v>
      </c>
      <c r="AT268" s="239" t="s">
        <v>186</v>
      </c>
      <c r="AU268" s="239" t="s">
        <v>85</v>
      </c>
      <c r="AY268" s="18" t="s">
        <v>183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196</v>
      </c>
      <c r="BM268" s="239" t="s">
        <v>539</v>
      </c>
    </row>
    <row r="269" s="12" customFormat="1" ht="25.92" customHeight="1">
      <c r="A269" s="12"/>
      <c r="B269" s="212"/>
      <c r="C269" s="213"/>
      <c r="D269" s="214" t="s">
        <v>75</v>
      </c>
      <c r="E269" s="215" t="s">
        <v>749</v>
      </c>
      <c r="F269" s="215" t="s">
        <v>750</v>
      </c>
      <c r="G269" s="213"/>
      <c r="H269" s="213"/>
      <c r="I269" s="216"/>
      <c r="J269" s="217">
        <f>BK269</f>
        <v>0</v>
      </c>
      <c r="K269" s="213"/>
      <c r="L269" s="218"/>
      <c r="M269" s="219"/>
      <c r="N269" s="220"/>
      <c r="O269" s="220"/>
      <c r="P269" s="221">
        <f>SUM(P270:P296)</f>
        <v>0</v>
      </c>
      <c r="Q269" s="220"/>
      <c r="R269" s="221">
        <f>SUM(R270:R296)</f>
        <v>0</v>
      </c>
      <c r="S269" s="220"/>
      <c r="T269" s="222">
        <f>SUM(T270:T296)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3" t="s">
        <v>83</v>
      </c>
      <c r="AT269" s="224" t="s">
        <v>75</v>
      </c>
      <c r="AU269" s="224" t="s">
        <v>76</v>
      </c>
      <c r="AY269" s="223" t="s">
        <v>183</v>
      </c>
      <c r="BK269" s="225">
        <f>SUM(BK270:BK296)</f>
        <v>0</v>
      </c>
    </row>
    <row r="270" s="2" customFormat="1" ht="16.5" customHeight="1">
      <c r="A270" s="39"/>
      <c r="B270" s="40"/>
      <c r="C270" s="228" t="s">
        <v>532</v>
      </c>
      <c r="D270" s="228" t="s">
        <v>186</v>
      </c>
      <c r="E270" s="229" t="s">
        <v>751</v>
      </c>
      <c r="F270" s="230" t="s">
        <v>752</v>
      </c>
      <c r="G270" s="231" t="s">
        <v>560</v>
      </c>
      <c r="H270" s="232">
        <v>2</v>
      </c>
      <c r="I270" s="233"/>
      <c r="J270" s="234">
        <f>ROUND(I270*H270,2)</f>
        <v>0</v>
      </c>
      <c r="K270" s="230" t="s">
        <v>1</v>
      </c>
      <c r="L270" s="45"/>
      <c r="M270" s="235" t="s">
        <v>1</v>
      </c>
      <c r="N270" s="236" t="s">
        <v>41</v>
      </c>
      <c r="O270" s="92"/>
      <c r="P270" s="237">
        <f>O270*H270</f>
        <v>0</v>
      </c>
      <c r="Q270" s="237">
        <v>0</v>
      </c>
      <c r="R270" s="237">
        <f>Q270*H270</f>
        <v>0</v>
      </c>
      <c r="S270" s="237">
        <v>0</v>
      </c>
      <c r="T270" s="238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9" t="s">
        <v>196</v>
      </c>
      <c r="AT270" s="239" t="s">
        <v>186</v>
      </c>
      <c r="AU270" s="239" t="s">
        <v>83</v>
      </c>
      <c r="AY270" s="18" t="s">
        <v>183</v>
      </c>
      <c r="BE270" s="240">
        <f>IF(N270="základní",J270,0)</f>
        <v>0</v>
      </c>
      <c r="BF270" s="240">
        <f>IF(N270="snížená",J270,0)</f>
        <v>0</v>
      </c>
      <c r="BG270" s="240">
        <f>IF(N270="zákl. přenesená",J270,0)</f>
        <v>0</v>
      </c>
      <c r="BH270" s="240">
        <f>IF(N270="sníž. přenesená",J270,0)</f>
        <v>0</v>
      </c>
      <c r="BI270" s="240">
        <f>IF(N270="nulová",J270,0)</f>
        <v>0</v>
      </c>
      <c r="BJ270" s="18" t="s">
        <v>83</v>
      </c>
      <c r="BK270" s="240">
        <f>ROUND(I270*H270,2)</f>
        <v>0</v>
      </c>
      <c r="BL270" s="18" t="s">
        <v>196</v>
      </c>
      <c r="BM270" s="239" t="s">
        <v>543</v>
      </c>
    </row>
    <row r="271" s="2" customFormat="1">
      <c r="A271" s="39"/>
      <c r="B271" s="40"/>
      <c r="C271" s="41"/>
      <c r="D271" s="257" t="s">
        <v>561</v>
      </c>
      <c r="E271" s="41"/>
      <c r="F271" s="258" t="s">
        <v>753</v>
      </c>
      <c r="G271" s="41"/>
      <c r="H271" s="41"/>
      <c r="I271" s="259"/>
      <c r="J271" s="41"/>
      <c r="K271" s="41"/>
      <c r="L271" s="45"/>
      <c r="M271" s="260"/>
      <c r="N271" s="261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561</v>
      </c>
      <c r="AU271" s="18" t="s">
        <v>83</v>
      </c>
    </row>
    <row r="272" s="2" customFormat="1" ht="16.5" customHeight="1">
      <c r="A272" s="39"/>
      <c r="B272" s="40"/>
      <c r="C272" s="228" t="s">
        <v>360</v>
      </c>
      <c r="D272" s="228" t="s">
        <v>186</v>
      </c>
      <c r="E272" s="229" t="s">
        <v>754</v>
      </c>
      <c r="F272" s="230" t="s">
        <v>755</v>
      </c>
      <c r="G272" s="231" t="s">
        <v>560</v>
      </c>
      <c r="H272" s="232">
        <v>8</v>
      </c>
      <c r="I272" s="233"/>
      <c r="J272" s="234">
        <f>ROUND(I272*H272,2)</f>
        <v>0</v>
      </c>
      <c r="K272" s="230" t="s">
        <v>1</v>
      </c>
      <c r="L272" s="45"/>
      <c r="M272" s="235" t="s">
        <v>1</v>
      </c>
      <c r="N272" s="236" t="s">
        <v>41</v>
      </c>
      <c r="O272" s="92"/>
      <c r="P272" s="237">
        <f>O272*H272</f>
        <v>0</v>
      </c>
      <c r="Q272" s="237">
        <v>0</v>
      </c>
      <c r="R272" s="237">
        <f>Q272*H272</f>
        <v>0</v>
      </c>
      <c r="S272" s="237">
        <v>0</v>
      </c>
      <c r="T272" s="238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9" t="s">
        <v>196</v>
      </c>
      <c r="AT272" s="239" t="s">
        <v>186</v>
      </c>
      <c r="AU272" s="239" t="s">
        <v>83</v>
      </c>
      <c r="AY272" s="18" t="s">
        <v>183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8" t="s">
        <v>83</v>
      </c>
      <c r="BK272" s="240">
        <f>ROUND(I272*H272,2)</f>
        <v>0</v>
      </c>
      <c r="BL272" s="18" t="s">
        <v>196</v>
      </c>
      <c r="BM272" s="239" t="s">
        <v>756</v>
      </c>
    </row>
    <row r="273" s="2" customFormat="1" ht="16.5" customHeight="1">
      <c r="A273" s="39"/>
      <c r="B273" s="40"/>
      <c r="C273" s="228" t="s">
        <v>540</v>
      </c>
      <c r="D273" s="228" t="s">
        <v>186</v>
      </c>
      <c r="E273" s="229" t="s">
        <v>757</v>
      </c>
      <c r="F273" s="230" t="s">
        <v>758</v>
      </c>
      <c r="G273" s="231" t="s">
        <v>189</v>
      </c>
      <c r="H273" s="232">
        <v>35</v>
      </c>
      <c r="I273" s="233"/>
      <c r="J273" s="234">
        <f>ROUND(I273*H273,2)</f>
        <v>0</v>
      </c>
      <c r="K273" s="230" t="s">
        <v>1</v>
      </c>
      <c r="L273" s="45"/>
      <c r="M273" s="235" t="s">
        <v>1</v>
      </c>
      <c r="N273" s="236" t="s">
        <v>41</v>
      </c>
      <c r="O273" s="92"/>
      <c r="P273" s="237">
        <f>O273*H273</f>
        <v>0</v>
      </c>
      <c r="Q273" s="237">
        <v>0</v>
      </c>
      <c r="R273" s="237">
        <f>Q273*H273</f>
        <v>0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196</v>
      </c>
      <c r="AT273" s="239" t="s">
        <v>186</v>
      </c>
      <c r="AU273" s="239" t="s">
        <v>83</v>
      </c>
      <c r="AY273" s="18" t="s">
        <v>183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196</v>
      </c>
      <c r="BM273" s="239" t="s">
        <v>759</v>
      </c>
    </row>
    <row r="274" s="2" customFormat="1" ht="16.5" customHeight="1">
      <c r="A274" s="39"/>
      <c r="B274" s="40"/>
      <c r="C274" s="228" t="s">
        <v>363</v>
      </c>
      <c r="D274" s="228" t="s">
        <v>186</v>
      </c>
      <c r="E274" s="229" t="s">
        <v>760</v>
      </c>
      <c r="F274" s="230" t="s">
        <v>761</v>
      </c>
      <c r="G274" s="231" t="s">
        <v>189</v>
      </c>
      <c r="H274" s="232">
        <v>25</v>
      </c>
      <c r="I274" s="233"/>
      <c r="J274" s="234">
        <f>ROUND(I274*H274,2)</f>
        <v>0</v>
      </c>
      <c r="K274" s="230" t="s">
        <v>1</v>
      </c>
      <c r="L274" s="45"/>
      <c r="M274" s="235" t="s">
        <v>1</v>
      </c>
      <c r="N274" s="236" t="s">
        <v>41</v>
      </c>
      <c r="O274" s="92"/>
      <c r="P274" s="237">
        <f>O274*H274</f>
        <v>0</v>
      </c>
      <c r="Q274" s="237">
        <v>0</v>
      </c>
      <c r="R274" s="237">
        <f>Q274*H274</f>
        <v>0</v>
      </c>
      <c r="S274" s="237">
        <v>0</v>
      </c>
      <c r="T274" s="23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196</v>
      </c>
      <c r="AT274" s="239" t="s">
        <v>186</v>
      </c>
      <c r="AU274" s="239" t="s">
        <v>83</v>
      </c>
      <c r="AY274" s="18" t="s">
        <v>183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196</v>
      </c>
      <c r="BM274" s="239" t="s">
        <v>762</v>
      </c>
    </row>
    <row r="275" s="2" customFormat="1" ht="16.5" customHeight="1">
      <c r="A275" s="39"/>
      <c r="B275" s="40"/>
      <c r="C275" s="228" t="s">
        <v>763</v>
      </c>
      <c r="D275" s="228" t="s">
        <v>186</v>
      </c>
      <c r="E275" s="229" t="s">
        <v>764</v>
      </c>
      <c r="F275" s="230" t="s">
        <v>765</v>
      </c>
      <c r="G275" s="231" t="s">
        <v>189</v>
      </c>
      <c r="H275" s="232">
        <v>25</v>
      </c>
      <c r="I275" s="233"/>
      <c r="J275" s="234">
        <f>ROUND(I275*H275,2)</f>
        <v>0</v>
      </c>
      <c r="K275" s="230" t="s">
        <v>1</v>
      </c>
      <c r="L275" s="45"/>
      <c r="M275" s="235" t="s">
        <v>1</v>
      </c>
      <c r="N275" s="236" t="s">
        <v>41</v>
      </c>
      <c r="O275" s="92"/>
      <c r="P275" s="237">
        <f>O275*H275</f>
        <v>0</v>
      </c>
      <c r="Q275" s="237">
        <v>0</v>
      </c>
      <c r="R275" s="237">
        <f>Q275*H275</f>
        <v>0</v>
      </c>
      <c r="S275" s="237">
        <v>0</v>
      </c>
      <c r="T275" s="23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9" t="s">
        <v>196</v>
      </c>
      <c r="AT275" s="239" t="s">
        <v>186</v>
      </c>
      <c r="AU275" s="239" t="s">
        <v>83</v>
      </c>
      <c r="AY275" s="18" t="s">
        <v>183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8" t="s">
        <v>83</v>
      </c>
      <c r="BK275" s="240">
        <f>ROUND(I275*H275,2)</f>
        <v>0</v>
      </c>
      <c r="BL275" s="18" t="s">
        <v>196</v>
      </c>
      <c r="BM275" s="239" t="s">
        <v>766</v>
      </c>
    </row>
    <row r="276" s="2" customFormat="1" ht="21.75" customHeight="1">
      <c r="A276" s="39"/>
      <c r="B276" s="40"/>
      <c r="C276" s="228" t="s">
        <v>367</v>
      </c>
      <c r="D276" s="228" t="s">
        <v>186</v>
      </c>
      <c r="E276" s="229" t="s">
        <v>767</v>
      </c>
      <c r="F276" s="230" t="s">
        <v>768</v>
      </c>
      <c r="G276" s="231" t="s">
        <v>560</v>
      </c>
      <c r="H276" s="232">
        <v>3</v>
      </c>
      <c r="I276" s="233"/>
      <c r="J276" s="234">
        <f>ROUND(I276*H276,2)</f>
        <v>0</v>
      </c>
      <c r="K276" s="230" t="s">
        <v>1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196</v>
      </c>
      <c r="AT276" s="239" t="s">
        <v>186</v>
      </c>
      <c r="AU276" s="239" t="s">
        <v>83</v>
      </c>
      <c r="AY276" s="18" t="s">
        <v>183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196</v>
      </c>
      <c r="BM276" s="239" t="s">
        <v>769</v>
      </c>
    </row>
    <row r="277" s="2" customFormat="1" ht="16.5" customHeight="1">
      <c r="A277" s="39"/>
      <c r="B277" s="40"/>
      <c r="C277" s="228" t="s">
        <v>770</v>
      </c>
      <c r="D277" s="228" t="s">
        <v>186</v>
      </c>
      <c r="E277" s="229" t="s">
        <v>771</v>
      </c>
      <c r="F277" s="230" t="s">
        <v>772</v>
      </c>
      <c r="G277" s="231" t="s">
        <v>560</v>
      </c>
      <c r="H277" s="232">
        <v>40</v>
      </c>
      <c r="I277" s="233"/>
      <c r="J277" s="234">
        <f>ROUND(I277*H277,2)</f>
        <v>0</v>
      </c>
      <c r="K277" s="230" t="s">
        <v>1</v>
      </c>
      <c r="L277" s="45"/>
      <c r="M277" s="235" t="s">
        <v>1</v>
      </c>
      <c r="N277" s="236" t="s">
        <v>41</v>
      </c>
      <c r="O277" s="92"/>
      <c r="P277" s="237">
        <f>O277*H277</f>
        <v>0</v>
      </c>
      <c r="Q277" s="237">
        <v>0</v>
      </c>
      <c r="R277" s="237">
        <f>Q277*H277</f>
        <v>0</v>
      </c>
      <c r="S277" s="237">
        <v>0</v>
      </c>
      <c r="T277" s="23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9" t="s">
        <v>196</v>
      </c>
      <c r="AT277" s="239" t="s">
        <v>186</v>
      </c>
      <c r="AU277" s="239" t="s">
        <v>83</v>
      </c>
      <c r="AY277" s="18" t="s">
        <v>183</v>
      </c>
      <c r="BE277" s="240">
        <f>IF(N277="základní",J277,0)</f>
        <v>0</v>
      </c>
      <c r="BF277" s="240">
        <f>IF(N277="snížená",J277,0)</f>
        <v>0</v>
      </c>
      <c r="BG277" s="240">
        <f>IF(N277="zákl. přenesená",J277,0)</f>
        <v>0</v>
      </c>
      <c r="BH277" s="240">
        <f>IF(N277="sníž. přenesená",J277,0)</f>
        <v>0</v>
      </c>
      <c r="BI277" s="240">
        <f>IF(N277="nulová",J277,0)</f>
        <v>0</v>
      </c>
      <c r="BJ277" s="18" t="s">
        <v>83</v>
      </c>
      <c r="BK277" s="240">
        <f>ROUND(I277*H277,2)</f>
        <v>0</v>
      </c>
      <c r="BL277" s="18" t="s">
        <v>196</v>
      </c>
      <c r="BM277" s="239" t="s">
        <v>773</v>
      </c>
    </row>
    <row r="278" s="2" customFormat="1" ht="16.5" customHeight="1">
      <c r="A278" s="39"/>
      <c r="B278" s="40"/>
      <c r="C278" s="228" t="s">
        <v>370</v>
      </c>
      <c r="D278" s="228" t="s">
        <v>186</v>
      </c>
      <c r="E278" s="229" t="s">
        <v>774</v>
      </c>
      <c r="F278" s="230" t="s">
        <v>775</v>
      </c>
      <c r="G278" s="231" t="s">
        <v>560</v>
      </c>
      <c r="H278" s="232">
        <v>5</v>
      </c>
      <c r="I278" s="233"/>
      <c r="J278" s="234">
        <f>ROUND(I278*H278,2)</f>
        <v>0</v>
      </c>
      <c r="K278" s="230" t="s">
        <v>1</v>
      </c>
      <c r="L278" s="45"/>
      <c r="M278" s="235" t="s">
        <v>1</v>
      </c>
      <c r="N278" s="236" t="s">
        <v>41</v>
      </c>
      <c r="O278" s="92"/>
      <c r="P278" s="237">
        <f>O278*H278</f>
        <v>0</v>
      </c>
      <c r="Q278" s="237">
        <v>0</v>
      </c>
      <c r="R278" s="237">
        <f>Q278*H278</f>
        <v>0</v>
      </c>
      <c r="S278" s="237">
        <v>0</v>
      </c>
      <c r="T278" s="23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9" t="s">
        <v>196</v>
      </c>
      <c r="AT278" s="239" t="s">
        <v>186</v>
      </c>
      <c r="AU278" s="239" t="s">
        <v>83</v>
      </c>
      <c r="AY278" s="18" t="s">
        <v>183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8" t="s">
        <v>83</v>
      </c>
      <c r="BK278" s="240">
        <f>ROUND(I278*H278,2)</f>
        <v>0</v>
      </c>
      <c r="BL278" s="18" t="s">
        <v>196</v>
      </c>
      <c r="BM278" s="239" t="s">
        <v>776</v>
      </c>
    </row>
    <row r="279" s="2" customFormat="1" ht="16.5" customHeight="1">
      <c r="A279" s="39"/>
      <c r="B279" s="40"/>
      <c r="C279" s="228" t="s">
        <v>777</v>
      </c>
      <c r="D279" s="228" t="s">
        <v>186</v>
      </c>
      <c r="E279" s="229" t="s">
        <v>778</v>
      </c>
      <c r="F279" s="230" t="s">
        <v>779</v>
      </c>
      <c r="G279" s="231" t="s">
        <v>560</v>
      </c>
      <c r="H279" s="232">
        <v>6</v>
      </c>
      <c r="I279" s="233"/>
      <c r="J279" s="234">
        <f>ROUND(I279*H279,2)</f>
        <v>0</v>
      </c>
      <c r="K279" s="230" t="s">
        <v>1</v>
      </c>
      <c r="L279" s="45"/>
      <c r="M279" s="235" t="s">
        <v>1</v>
      </c>
      <c r="N279" s="236" t="s">
        <v>41</v>
      </c>
      <c r="O279" s="92"/>
      <c r="P279" s="237">
        <f>O279*H279</f>
        <v>0</v>
      </c>
      <c r="Q279" s="237">
        <v>0</v>
      </c>
      <c r="R279" s="237">
        <f>Q279*H279</f>
        <v>0</v>
      </c>
      <c r="S279" s="237">
        <v>0</v>
      </c>
      <c r="T279" s="23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9" t="s">
        <v>196</v>
      </c>
      <c r="AT279" s="239" t="s">
        <v>186</v>
      </c>
      <c r="AU279" s="239" t="s">
        <v>83</v>
      </c>
      <c r="AY279" s="18" t="s">
        <v>183</v>
      </c>
      <c r="BE279" s="240">
        <f>IF(N279="základní",J279,0)</f>
        <v>0</v>
      </c>
      <c r="BF279" s="240">
        <f>IF(N279="snížená",J279,0)</f>
        <v>0</v>
      </c>
      <c r="BG279" s="240">
        <f>IF(N279="zákl. přenesená",J279,0)</f>
        <v>0</v>
      </c>
      <c r="BH279" s="240">
        <f>IF(N279="sníž. přenesená",J279,0)</f>
        <v>0</v>
      </c>
      <c r="BI279" s="240">
        <f>IF(N279="nulová",J279,0)</f>
        <v>0</v>
      </c>
      <c r="BJ279" s="18" t="s">
        <v>83</v>
      </c>
      <c r="BK279" s="240">
        <f>ROUND(I279*H279,2)</f>
        <v>0</v>
      </c>
      <c r="BL279" s="18" t="s">
        <v>196</v>
      </c>
      <c r="BM279" s="239" t="s">
        <v>780</v>
      </c>
    </row>
    <row r="280" s="2" customFormat="1" ht="21.75" customHeight="1">
      <c r="A280" s="39"/>
      <c r="B280" s="40"/>
      <c r="C280" s="228" t="s">
        <v>374</v>
      </c>
      <c r="D280" s="228" t="s">
        <v>186</v>
      </c>
      <c r="E280" s="229" t="s">
        <v>781</v>
      </c>
      <c r="F280" s="230" t="s">
        <v>782</v>
      </c>
      <c r="G280" s="231" t="s">
        <v>560</v>
      </c>
      <c r="H280" s="232">
        <v>2</v>
      </c>
      <c r="I280" s="233"/>
      <c r="J280" s="234">
        <f>ROUND(I280*H280,2)</f>
        <v>0</v>
      </c>
      <c r="K280" s="230" t="s">
        <v>1</v>
      </c>
      <c r="L280" s="45"/>
      <c r="M280" s="235" t="s">
        <v>1</v>
      </c>
      <c r="N280" s="236" t="s">
        <v>41</v>
      </c>
      <c r="O280" s="92"/>
      <c r="P280" s="237">
        <f>O280*H280</f>
        <v>0</v>
      </c>
      <c r="Q280" s="237">
        <v>0</v>
      </c>
      <c r="R280" s="237">
        <f>Q280*H280</f>
        <v>0</v>
      </c>
      <c r="S280" s="237">
        <v>0</v>
      </c>
      <c r="T280" s="23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9" t="s">
        <v>196</v>
      </c>
      <c r="AT280" s="239" t="s">
        <v>186</v>
      </c>
      <c r="AU280" s="239" t="s">
        <v>83</v>
      </c>
      <c r="AY280" s="18" t="s">
        <v>183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8" t="s">
        <v>83</v>
      </c>
      <c r="BK280" s="240">
        <f>ROUND(I280*H280,2)</f>
        <v>0</v>
      </c>
      <c r="BL280" s="18" t="s">
        <v>196</v>
      </c>
      <c r="BM280" s="239" t="s">
        <v>783</v>
      </c>
    </row>
    <row r="281" s="2" customFormat="1" ht="16.5" customHeight="1">
      <c r="A281" s="39"/>
      <c r="B281" s="40"/>
      <c r="C281" s="228" t="s">
        <v>784</v>
      </c>
      <c r="D281" s="228" t="s">
        <v>186</v>
      </c>
      <c r="E281" s="229" t="s">
        <v>785</v>
      </c>
      <c r="F281" s="230" t="s">
        <v>786</v>
      </c>
      <c r="G281" s="231" t="s">
        <v>560</v>
      </c>
      <c r="H281" s="232">
        <v>15</v>
      </c>
      <c r="I281" s="233"/>
      <c r="J281" s="234">
        <f>ROUND(I281*H281,2)</f>
        <v>0</v>
      </c>
      <c r="K281" s="230" t="s">
        <v>1</v>
      </c>
      <c r="L281" s="45"/>
      <c r="M281" s="235" t="s">
        <v>1</v>
      </c>
      <c r="N281" s="236" t="s">
        <v>41</v>
      </c>
      <c r="O281" s="92"/>
      <c r="P281" s="237">
        <f>O281*H281</f>
        <v>0</v>
      </c>
      <c r="Q281" s="237">
        <v>0</v>
      </c>
      <c r="R281" s="237">
        <f>Q281*H281</f>
        <v>0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196</v>
      </c>
      <c r="AT281" s="239" t="s">
        <v>186</v>
      </c>
      <c r="AU281" s="239" t="s">
        <v>83</v>
      </c>
      <c r="AY281" s="18" t="s">
        <v>183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196</v>
      </c>
      <c r="BM281" s="239" t="s">
        <v>787</v>
      </c>
    </row>
    <row r="282" s="2" customFormat="1" ht="16.5" customHeight="1">
      <c r="A282" s="39"/>
      <c r="B282" s="40"/>
      <c r="C282" s="228" t="s">
        <v>377</v>
      </c>
      <c r="D282" s="228" t="s">
        <v>186</v>
      </c>
      <c r="E282" s="229" t="s">
        <v>788</v>
      </c>
      <c r="F282" s="230" t="s">
        <v>789</v>
      </c>
      <c r="G282" s="231" t="s">
        <v>560</v>
      </c>
      <c r="H282" s="232">
        <v>3</v>
      </c>
      <c r="I282" s="233"/>
      <c r="J282" s="234">
        <f>ROUND(I282*H282,2)</f>
        <v>0</v>
      </c>
      <c r="K282" s="230" t="s">
        <v>1</v>
      </c>
      <c r="L282" s="45"/>
      <c r="M282" s="235" t="s">
        <v>1</v>
      </c>
      <c r="N282" s="236" t="s">
        <v>41</v>
      </c>
      <c r="O282" s="92"/>
      <c r="P282" s="237">
        <f>O282*H282</f>
        <v>0</v>
      </c>
      <c r="Q282" s="237">
        <v>0</v>
      </c>
      <c r="R282" s="237">
        <f>Q282*H282</f>
        <v>0</v>
      </c>
      <c r="S282" s="237">
        <v>0</v>
      </c>
      <c r="T282" s="23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9" t="s">
        <v>196</v>
      </c>
      <c r="AT282" s="239" t="s">
        <v>186</v>
      </c>
      <c r="AU282" s="239" t="s">
        <v>83</v>
      </c>
      <c r="AY282" s="18" t="s">
        <v>183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8" t="s">
        <v>83</v>
      </c>
      <c r="BK282" s="240">
        <f>ROUND(I282*H282,2)</f>
        <v>0</v>
      </c>
      <c r="BL282" s="18" t="s">
        <v>196</v>
      </c>
      <c r="BM282" s="239" t="s">
        <v>790</v>
      </c>
    </row>
    <row r="283" s="2" customFormat="1" ht="16.5" customHeight="1">
      <c r="A283" s="39"/>
      <c r="B283" s="40"/>
      <c r="C283" s="228" t="s">
        <v>791</v>
      </c>
      <c r="D283" s="228" t="s">
        <v>186</v>
      </c>
      <c r="E283" s="229" t="s">
        <v>792</v>
      </c>
      <c r="F283" s="230" t="s">
        <v>793</v>
      </c>
      <c r="G283" s="231" t="s">
        <v>189</v>
      </c>
      <c r="H283" s="232">
        <v>30</v>
      </c>
      <c r="I283" s="233"/>
      <c r="J283" s="234">
        <f>ROUND(I283*H283,2)</f>
        <v>0</v>
      </c>
      <c r="K283" s="230" t="s">
        <v>1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</v>
      </c>
      <c r="R283" s="237">
        <f>Q283*H283</f>
        <v>0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196</v>
      </c>
      <c r="AT283" s="239" t="s">
        <v>186</v>
      </c>
      <c r="AU283" s="239" t="s">
        <v>83</v>
      </c>
      <c r="AY283" s="18" t="s">
        <v>183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196</v>
      </c>
      <c r="BM283" s="239" t="s">
        <v>794</v>
      </c>
    </row>
    <row r="284" s="2" customFormat="1" ht="16.5" customHeight="1">
      <c r="A284" s="39"/>
      <c r="B284" s="40"/>
      <c r="C284" s="228" t="s">
        <v>381</v>
      </c>
      <c r="D284" s="228" t="s">
        <v>186</v>
      </c>
      <c r="E284" s="229" t="s">
        <v>795</v>
      </c>
      <c r="F284" s="230" t="s">
        <v>793</v>
      </c>
      <c r="G284" s="231" t="s">
        <v>189</v>
      </c>
      <c r="H284" s="232">
        <v>350</v>
      </c>
      <c r="I284" s="233"/>
      <c r="J284" s="234">
        <f>ROUND(I284*H284,2)</f>
        <v>0</v>
      </c>
      <c r="K284" s="230" t="s">
        <v>1</v>
      </c>
      <c r="L284" s="45"/>
      <c r="M284" s="235" t="s">
        <v>1</v>
      </c>
      <c r="N284" s="236" t="s">
        <v>41</v>
      </c>
      <c r="O284" s="92"/>
      <c r="P284" s="237">
        <f>O284*H284</f>
        <v>0</v>
      </c>
      <c r="Q284" s="237">
        <v>0</v>
      </c>
      <c r="R284" s="237">
        <f>Q284*H284</f>
        <v>0</v>
      </c>
      <c r="S284" s="237">
        <v>0</v>
      </c>
      <c r="T284" s="238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9" t="s">
        <v>196</v>
      </c>
      <c r="AT284" s="239" t="s">
        <v>186</v>
      </c>
      <c r="AU284" s="239" t="s">
        <v>83</v>
      </c>
      <c r="AY284" s="18" t="s">
        <v>183</v>
      </c>
      <c r="BE284" s="240">
        <f>IF(N284="základní",J284,0)</f>
        <v>0</v>
      </c>
      <c r="BF284" s="240">
        <f>IF(N284="snížená",J284,0)</f>
        <v>0</v>
      </c>
      <c r="BG284" s="240">
        <f>IF(N284="zákl. přenesená",J284,0)</f>
        <v>0</v>
      </c>
      <c r="BH284" s="240">
        <f>IF(N284="sníž. přenesená",J284,0)</f>
        <v>0</v>
      </c>
      <c r="BI284" s="240">
        <f>IF(N284="nulová",J284,0)</f>
        <v>0</v>
      </c>
      <c r="BJ284" s="18" t="s">
        <v>83</v>
      </c>
      <c r="BK284" s="240">
        <f>ROUND(I284*H284,2)</f>
        <v>0</v>
      </c>
      <c r="BL284" s="18" t="s">
        <v>196</v>
      </c>
      <c r="BM284" s="239" t="s">
        <v>796</v>
      </c>
    </row>
    <row r="285" s="2" customFormat="1" ht="16.5" customHeight="1">
      <c r="A285" s="39"/>
      <c r="B285" s="40"/>
      <c r="C285" s="228" t="s">
        <v>797</v>
      </c>
      <c r="D285" s="228" t="s">
        <v>186</v>
      </c>
      <c r="E285" s="229" t="s">
        <v>798</v>
      </c>
      <c r="F285" s="230" t="s">
        <v>793</v>
      </c>
      <c r="G285" s="231" t="s">
        <v>189</v>
      </c>
      <c r="H285" s="232">
        <v>50</v>
      </c>
      <c r="I285" s="233"/>
      <c r="J285" s="234">
        <f>ROUND(I285*H285,2)</f>
        <v>0</v>
      </c>
      <c r="K285" s="230" t="s">
        <v>1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</v>
      </c>
      <c r="R285" s="237">
        <f>Q285*H285</f>
        <v>0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196</v>
      </c>
      <c r="AT285" s="239" t="s">
        <v>186</v>
      </c>
      <c r="AU285" s="239" t="s">
        <v>83</v>
      </c>
      <c r="AY285" s="18" t="s">
        <v>183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196</v>
      </c>
      <c r="BM285" s="239" t="s">
        <v>799</v>
      </c>
    </row>
    <row r="286" s="2" customFormat="1" ht="16.5" customHeight="1">
      <c r="A286" s="39"/>
      <c r="B286" s="40"/>
      <c r="C286" s="228" t="s">
        <v>384</v>
      </c>
      <c r="D286" s="228" t="s">
        <v>186</v>
      </c>
      <c r="E286" s="229" t="s">
        <v>800</v>
      </c>
      <c r="F286" s="230" t="s">
        <v>793</v>
      </c>
      <c r="G286" s="231" t="s">
        <v>189</v>
      </c>
      <c r="H286" s="232">
        <v>40</v>
      </c>
      <c r="I286" s="233"/>
      <c r="J286" s="234">
        <f>ROUND(I286*H286,2)</f>
        <v>0</v>
      </c>
      <c r="K286" s="230" t="s">
        <v>1</v>
      </c>
      <c r="L286" s="45"/>
      <c r="M286" s="235" t="s">
        <v>1</v>
      </c>
      <c r="N286" s="236" t="s">
        <v>41</v>
      </c>
      <c r="O286" s="92"/>
      <c r="P286" s="237">
        <f>O286*H286</f>
        <v>0</v>
      </c>
      <c r="Q286" s="237">
        <v>0</v>
      </c>
      <c r="R286" s="237">
        <f>Q286*H286</f>
        <v>0</v>
      </c>
      <c r="S286" s="237">
        <v>0</v>
      </c>
      <c r="T286" s="238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9" t="s">
        <v>196</v>
      </c>
      <c r="AT286" s="239" t="s">
        <v>186</v>
      </c>
      <c r="AU286" s="239" t="s">
        <v>83</v>
      </c>
      <c r="AY286" s="18" t="s">
        <v>183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8" t="s">
        <v>83</v>
      </c>
      <c r="BK286" s="240">
        <f>ROUND(I286*H286,2)</f>
        <v>0</v>
      </c>
      <c r="BL286" s="18" t="s">
        <v>196</v>
      </c>
      <c r="BM286" s="239" t="s">
        <v>801</v>
      </c>
    </row>
    <row r="287" s="2" customFormat="1" ht="16.5" customHeight="1">
      <c r="A287" s="39"/>
      <c r="B287" s="40"/>
      <c r="C287" s="228" t="s">
        <v>802</v>
      </c>
      <c r="D287" s="228" t="s">
        <v>186</v>
      </c>
      <c r="E287" s="229" t="s">
        <v>803</v>
      </c>
      <c r="F287" s="230" t="s">
        <v>804</v>
      </c>
      <c r="G287" s="231" t="s">
        <v>189</v>
      </c>
      <c r="H287" s="232">
        <v>30</v>
      </c>
      <c r="I287" s="233"/>
      <c r="J287" s="234">
        <f>ROUND(I287*H287,2)</f>
        <v>0</v>
      </c>
      <c r="K287" s="230" t="s">
        <v>1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</v>
      </c>
      <c r="R287" s="237">
        <f>Q287*H287</f>
        <v>0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196</v>
      </c>
      <c r="AT287" s="239" t="s">
        <v>186</v>
      </c>
      <c r="AU287" s="239" t="s">
        <v>83</v>
      </c>
      <c r="AY287" s="18" t="s">
        <v>183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196</v>
      </c>
      <c r="BM287" s="239" t="s">
        <v>805</v>
      </c>
    </row>
    <row r="288" s="2" customFormat="1" ht="16.5" customHeight="1">
      <c r="A288" s="39"/>
      <c r="B288" s="40"/>
      <c r="C288" s="228" t="s">
        <v>388</v>
      </c>
      <c r="D288" s="228" t="s">
        <v>186</v>
      </c>
      <c r="E288" s="229" t="s">
        <v>806</v>
      </c>
      <c r="F288" s="230" t="s">
        <v>807</v>
      </c>
      <c r="G288" s="231" t="s">
        <v>189</v>
      </c>
      <c r="H288" s="232">
        <v>220</v>
      </c>
      <c r="I288" s="233"/>
      <c r="J288" s="234">
        <f>ROUND(I288*H288,2)</f>
        <v>0</v>
      </c>
      <c r="K288" s="230" t="s">
        <v>1</v>
      </c>
      <c r="L288" s="45"/>
      <c r="M288" s="235" t="s">
        <v>1</v>
      </c>
      <c r="N288" s="236" t="s">
        <v>41</v>
      </c>
      <c r="O288" s="92"/>
      <c r="P288" s="237">
        <f>O288*H288</f>
        <v>0</v>
      </c>
      <c r="Q288" s="237">
        <v>0</v>
      </c>
      <c r="R288" s="237">
        <f>Q288*H288</f>
        <v>0</v>
      </c>
      <c r="S288" s="237">
        <v>0</v>
      </c>
      <c r="T288" s="23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9" t="s">
        <v>196</v>
      </c>
      <c r="AT288" s="239" t="s">
        <v>186</v>
      </c>
      <c r="AU288" s="239" t="s">
        <v>83</v>
      </c>
      <c r="AY288" s="18" t="s">
        <v>183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8" t="s">
        <v>83</v>
      </c>
      <c r="BK288" s="240">
        <f>ROUND(I288*H288,2)</f>
        <v>0</v>
      </c>
      <c r="BL288" s="18" t="s">
        <v>196</v>
      </c>
      <c r="BM288" s="239" t="s">
        <v>808</v>
      </c>
    </row>
    <row r="289" s="2" customFormat="1" ht="16.5" customHeight="1">
      <c r="A289" s="39"/>
      <c r="B289" s="40"/>
      <c r="C289" s="228" t="s">
        <v>809</v>
      </c>
      <c r="D289" s="228" t="s">
        <v>186</v>
      </c>
      <c r="E289" s="229" t="s">
        <v>810</v>
      </c>
      <c r="F289" s="230" t="s">
        <v>807</v>
      </c>
      <c r="G289" s="231" t="s">
        <v>189</v>
      </c>
      <c r="H289" s="232">
        <v>100</v>
      </c>
      <c r="I289" s="233"/>
      <c r="J289" s="234">
        <f>ROUND(I289*H289,2)</f>
        <v>0</v>
      </c>
      <c r="K289" s="230" t="s">
        <v>1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</v>
      </c>
      <c r="R289" s="237">
        <f>Q289*H289</f>
        <v>0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196</v>
      </c>
      <c r="AT289" s="239" t="s">
        <v>186</v>
      </c>
      <c r="AU289" s="239" t="s">
        <v>83</v>
      </c>
      <c r="AY289" s="18" t="s">
        <v>183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196</v>
      </c>
      <c r="BM289" s="239" t="s">
        <v>811</v>
      </c>
    </row>
    <row r="290" s="2" customFormat="1" ht="16.5" customHeight="1">
      <c r="A290" s="39"/>
      <c r="B290" s="40"/>
      <c r="C290" s="228" t="s">
        <v>391</v>
      </c>
      <c r="D290" s="228" t="s">
        <v>186</v>
      </c>
      <c r="E290" s="229" t="s">
        <v>812</v>
      </c>
      <c r="F290" s="230" t="s">
        <v>813</v>
      </c>
      <c r="G290" s="231" t="s">
        <v>189</v>
      </c>
      <c r="H290" s="232">
        <v>450</v>
      </c>
      <c r="I290" s="233"/>
      <c r="J290" s="234">
        <f>ROUND(I290*H290,2)</f>
        <v>0</v>
      </c>
      <c r="K290" s="230" t="s">
        <v>1</v>
      </c>
      <c r="L290" s="45"/>
      <c r="M290" s="235" t="s">
        <v>1</v>
      </c>
      <c r="N290" s="236" t="s">
        <v>41</v>
      </c>
      <c r="O290" s="92"/>
      <c r="P290" s="237">
        <f>O290*H290</f>
        <v>0</v>
      </c>
      <c r="Q290" s="237">
        <v>0</v>
      </c>
      <c r="R290" s="237">
        <f>Q290*H290</f>
        <v>0</v>
      </c>
      <c r="S290" s="237">
        <v>0</v>
      </c>
      <c r="T290" s="23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9" t="s">
        <v>196</v>
      </c>
      <c r="AT290" s="239" t="s">
        <v>186</v>
      </c>
      <c r="AU290" s="239" t="s">
        <v>83</v>
      </c>
      <c r="AY290" s="18" t="s">
        <v>183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8" t="s">
        <v>83</v>
      </c>
      <c r="BK290" s="240">
        <f>ROUND(I290*H290,2)</f>
        <v>0</v>
      </c>
      <c r="BL290" s="18" t="s">
        <v>196</v>
      </c>
      <c r="BM290" s="239" t="s">
        <v>814</v>
      </c>
    </row>
    <row r="291" s="2" customFormat="1" ht="16.5" customHeight="1">
      <c r="A291" s="39"/>
      <c r="B291" s="40"/>
      <c r="C291" s="228" t="s">
        <v>815</v>
      </c>
      <c r="D291" s="228" t="s">
        <v>186</v>
      </c>
      <c r="E291" s="229" t="s">
        <v>816</v>
      </c>
      <c r="F291" s="230" t="s">
        <v>817</v>
      </c>
      <c r="G291" s="231" t="s">
        <v>189</v>
      </c>
      <c r="H291" s="232">
        <v>100</v>
      </c>
      <c r="I291" s="233"/>
      <c r="J291" s="234">
        <f>ROUND(I291*H291,2)</f>
        <v>0</v>
      </c>
      <c r="K291" s="230" t="s">
        <v>1</v>
      </c>
      <c r="L291" s="45"/>
      <c r="M291" s="235" t="s">
        <v>1</v>
      </c>
      <c r="N291" s="236" t="s">
        <v>41</v>
      </c>
      <c r="O291" s="92"/>
      <c r="P291" s="237">
        <f>O291*H291</f>
        <v>0</v>
      </c>
      <c r="Q291" s="237">
        <v>0</v>
      </c>
      <c r="R291" s="237">
        <f>Q291*H291</f>
        <v>0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196</v>
      </c>
      <c r="AT291" s="239" t="s">
        <v>186</v>
      </c>
      <c r="AU291" s="239" t="s">
        <v>83</v>
      </c>
      <c r="AY291" s="18" t="s">
        <v>183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196</v>
      </c>
      <c r="BM291" s="239" t="s">
        <v>818</v>
      </c>
    </row>
    <row r="292" s="2" customFormat="1" ht="16.5" customHeight="1">
      <c r="A292" s="39"/>
      <c r="B292" s="40"/>
      <c r="C292" s="228" t="s">
        <v>395</v>
      </c>
      <c r="D292" s="228" t="s">
        <v>186</v>
      </c>
      <c r="E292" s="229" t="s">
        <v>819</v>
      </c>
      <c r="F292" s="230" t="s">
        <v>820</v>
      </c>
      <c r="G292" s="231" t="s">
        <v>189</v>
      </c>
      <c r="H292" s="232">
        <v>50</v>
      </c>
      <c r="I292" s="233"/>
      <c r="J292" s="234">
        <f>ROUND(I292*H292,2)</f>
        <v>0</v>
      </c>
      <c r="K292" s="230" t="s">
        <v>1</v>
      </c>
      <c r="L292" s="45"/>
      <c r="M292" s="235" t="s">
        <v>1</v>
      </c>
      <c r="N292" s="236" t="s">
        <v>41</v>
      </c>
      <c r="O292" s="92"/>
      <c r="P292" s="237">
        <f>O292*H292</f>
        <v>0</v>
      </c>
      <c r="Q292" s="237">
        <v>0</v>
      </c>
      <c r="R292" s="237">
        <f>Q292*H292</f>
        <v>0</v>
      </c>
      <c r="S292" s="237">
        <v>0</v>
      </c>
      <c r="T292" s="238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9" t="s">
        <v>196</v>
      </c>
      <c r="AT292" s="239" t="s">
        <v>186</v>
      </c>
      <c r="AU292" s="239" t="s">
        <v>83</v>
      </c>
      <c r="AY292" s="18" t="s">
        <v>183</v>
      </c>
      <c r="BE292" s="240">
        <f>IF(N292="základní",J292,0)</f>
        <v>0</v>
      </c>
      <c r="BF292" s="240">
        <f>IF(N292="snížená",J292,0)</f>
        <v>0</v>
      </c>
      <c r="BG292" s="240">
        <f>IF(N292="zákl. přenesená",J292,0)</f>
        <v>0</v>
      </c>
      <c r="BH292" s="240">
        <f>IF(N292="sníž. přenesená",J292,0)</f>
        <v>0</v>
      </c>
      <c r="BI292" s="240">
        <f>IF(N292="nulová",J292,0)</f>
        <v>0</v>
      </c>
      <c r="BJ292" s="18" t="s">
        <v>83</v>
      </c>
      <c r="BK292" s="240">
        <f>ROUND(I292*H292,2)</f>
        <v>0</v>
      </c>
      <c r="BL292" s="18" t="s">
        <v>196</v>
      </c>
      <c r="BM292" s="239" t="s">
        <v>821</v>
      </c>
    </row>
    <row r="293" s="2" customFormat="1" ht="16.5" customHeight="1">
      <c r="A293" s="39"/>
      <c r="B293" s="40"/>
      <c r="C293" s="228" t="s">
        <v>822</v>
      </c>
      <c r="D293" s="228" t="s">
        <v>186</v>
      </c>
      <c r="E293" s="229" t="s">
        <v>823</v>
      </c>
      <c r="F293" s="230" t="s">
        <v>824</v>
      </c>
      <c r="G293" s="231" t="s">
        <v>189</v>
      </c>
      <c r="H293" s="232">
        <v>25</v>
      </c>
      <c r="I293" s="233"/>
      <c r="J293" s="234">
        <f>ROUND(I293*H293,2)</f>
        <v>0</v>
      </c>
      <c r="K293" s="230" t="s">
        <v>1</v>
      </c>
      <c r="L293" s="45"/>
      <c r="M293" s="235" t="s">
        <v>1</v>
      </c>
      <c r="N293" s="236" t="s">
        <v>41</v>
      </c>
      <c r="O293" s="92"/>
      <c r="P293" s="237">
        <f>O293*H293</f>
        <v>0</v>
      </c>
      <c r="Q293" s="237">
        <v>0</v>
      </c>
      <c r="R293" s="237">
        <f>Q293*H293</f>
        <v>0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196</v>
      </c>
      <c r="AT293" s="239" t="s">
        <v>186</v>
      </c>
      <c r="AU293" s="239" t="s">
        <v>83</v>
      </c>
      <c r="AY293" s="18" t="s">
        <v>183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196</v>
      </c>
      <c r="BM293" s="239" t="s">
        <v>825</v>
      </c>
    </row>
    <row r="294" s="2" customFormat="1" ht="16.5" customHeight="1">
      <c r="A294" s="39"/>
      <c r="B294" s="40"/>
      <c r="C294" s="228" t="s">
        <v>398</v>
      </c>
      <c r="D294" s="228" t="s">
        <v>186</v>
      </c>
      <c r="E294" s="229" t="s">
        <v>826</v>
      </c>
      <c r="F294" s="230" t="s">
        <v>824</v>
      </c>
      <c r="G294" s="231" t="s">
        <v>189</v>
      </c>
      <c r="H294" s="232">
        <v>10</v>
      </c>
      <c r="I294" s="233"/>
      <c r="J294" s="234">
        <f>ROUND(I294*H294,2)</f>
        <v>0</v>
      </c>
      <c r="K294" s="230" t="s">
        <v>1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196</v>
      </c>
      <c r="AT294" s="239" t="s">
        <v>186</v>
      </c>
      <c r="AU294" s="239" t="s">
        <v>83</v>
      </c>
      <c r="AY294" s="18" t="s">
        <v>183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196</v>
      </c>
      <c r="BM294" s="239" t="s">
        <v>827</v>
      </c>
    </row>
    <row r="295" s="2" customFormat="1" ht="16.5" customHeight="1">
      <c r="A295" s="39"/>
      <c r="B295" s="40"/>
      <c r="C295" s="228" t="s">
        <v>828</v>
      </c>
      <c r="D295" s="228" t="s">
        <v>186</v>
      </c>
      <c r="E295" s="229" t="s">
        <v>829</v>
      </c>
      <c r="F295" s="230" t="s">
        <v>830</v>
      </c>
      <c r="G295" s="231" t="s">
        <v>560</v>
      </c>
      <c r="H295" s="232">
        <v>4</v>
      </c>
      <c r="I295" s="233"/>
      <c r="J295" s="234">
        <f>ROUND(I295*H295,2)</f>
        <v>0</v>
      </c>
      <c r="K295" s="230" t="s">
        <v>1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</v>
      </c>
      <c r="R295" s="237">
        <f>Q295*H295</f>
        <v>0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196</v>
      </c>
      <c r="AT295" s="239" t="s">
        <v>186</v>
      </c>
      <c r="AU295" s="239" t="s">
        <v>83</v>
      </c>
      <c r="AY295" s="18" t="s">
        <v>183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196</v>
      </c>
      <c r="BM295" s="239" t="s">
        <v>831</v>
      </c>
    </row>
    <row r="296" s="2" customFormat="1" ht="16.5" customHeight="1">
      <c r="A296" s="39"/>
      <c r="B296" s="40"/>
      <c r="C296" s="228" t="s">
        <v>402</v>
      </c>
      <c r="D296" s="228" t="s">
        <v>186</v>
      </c>
      <c r="E296" s="229" t="s">
        <v>832</v>
      </c>
      <c r="F296" s="230" t="s">
        <v>833</v>
      </c>
      <c r="G296" s="231" t="s">
        <v>670</v>
      </c>
      <c r="H296" s="232">
        <v>1</v>
      </c>
      <c r="I296" s="233"/>
      <c r="J296" s="234">
        <f>ROUND(I296*H296,2)</f>
        <v>0</v>
      </c>
      <c r="K296" s="230" t="s">
        <v>1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196</v>
      </c>
      <c r="AT296" s="239" t="s">
        <v>186</v>
      </c>
      <c r="AU296" s="239" t="s">
        <v>83</v>
      </c>
      <c r="AY296" s="18" t="s">
        <v>183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196</v>
      </c>
      <c r="BM296" s="239" t="s">
        <v>834</v>
      </c>
    </row>
    <row r="297" s="12" customFormat="1" ht="25.92" customHeight="1">
      <c r="A297" s="12"/>
      <c r="B297" s="212"/>
      <c r="C297" s="213"/>
      <c r="D297" s="214" t="s">
        <v>75</v>
      </c>
      <c r="E297" s="215" t="s">
        <v>835</v>
      </c>
      <c r="F297" s="215" t="s">
        <v>836</v>
      </c>
      <c r="G297" s="213"/>
      <c r="H297" s="213"/>
      <c r="I297" s="216"/>
      <c r="J297" s="217">
        <f>BK297</f>
        <v>0</v>
      </c>
      <c r="K297" s="213"/>
      <c r="L297" s="218"/>
      <c r="M297" s="219"/>
      <c r="N297" s="220"/>
      <c r="O297" s="220"/>
      <c r="P297" s="221">
        <f>SUM(P298:P304)</f>
        <v>0</v>
      </c>
      <c r="Q297" s="220"/>
      <c r="R297" s="221">
        <f>SUM(R298:R304)</f>
        <v>0</v>
      </c>
      <c r="S297" s="220"/>
      <c r="T297" s="222">
        <f>SUM(T298:T304)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3" t="s">
        <v>83</v>
      </c>
      <c r="AT297" s="224" t="s">
        <v>75</v>
      </c>
      <c r="AU297" s="224" t="s">
        <v>76</v>
      </c>
      <c r="AY297" s="223" t="s">
        <v>183</v>
      </c>
      <c r="BK297" s="225">
        <f>SUM(BK298:BK304)</f>
        <v>0</v>
      </c>
    </row>
    <row r="298" s="2" customFormat="1" ht="16.5" customHeight="1">
      <c r="A298" s="39"/>
      <c r="B298" s="40"/>
      <c r="C298" s="228" t="s">
        <v>837</v>
      </c>
      <c r="D298" s="228" t="s">
        <v>186</v>
      </c>
      <c r="E298" s="229" t="s">
        <v>838</v>
      </c>
      <c r="F298" s="230" t="s">
        <v>839</v>
      </c>
      <c r="G298" s="231" t="s">
        <v>511</v>
      </c>
      <c r="H298" s="232">
        <v>150</v>
      </c>
      <c r="I298" s="233"/>
      <c r="J298" s="234">
        <f>ROUND(I298*H298,2)</f>
        <v>0</v>
      </c>
      <c r="K298" s="230" t="s">
        <v>1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196</v>
      </c>
      <c r="AT298" s="239" t="s">
        <v>186</v>
      </c>
      <c r="AU298" s="239" t="s">
        <v>83</v>
      </c>
      <c r="AY298" s="18" t="s">
        <v>183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196</v>
      </c>
      <c r="BM298" s="239" t="s">
        <v>840</v>
      </c>
    </row>
    <row r="299" s="2" customFormat="1" ht="16.5" customHeight="1">
      <c r="A299" s="39"/>
      <c r="B299" s="40"/>
      <c r="C299" s="228" t="s">
        <v>405</v>
      </c>
      <c r="D299" s="228" t="s">
        <v>186</v>
      </c>
      <c r="E299" s="229" t="s">
        <v>841</v>
      </c>
      <c r="F299" s="230" t="s">
        <v>842</v>
      </c>
      <c r="G299" s="231" t="s">
        <v>511</v>
      </c>
      <c r="H299" s="232">
        <v>10</v>
      </c>
      <c r="I299" s="233"/>
      <c r="J299" s="234">
        <f>ROUND(I299*H299,2)</f>
        <v>0</v>
      </c>
      <c r="K299" s="230" t="s">
        <v>1</v>
      </c>
      <c r="L299" s="45"/>
      <c r="M299" s="235" t="s">
        <v>1</v>
      </c>
      <c r="N299" s="236" t="s">
        <v>41</v>
      </c>
      <c r="O299" s="92"/>
      <c r="P299" s="237">
        <f>O299*H299</f>
        <v>0</v>
      </c>
      <c r="Q299" s="237">
        <v>0</v>
      </c>
      <c r="R299" s="237">
        <f>Q299*H299</f>
        <v>0</v>
      </c>
      <c r="S299" s="237">
        <v>0</v>
      </c>
      <c r="T299" s="23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9" t="s">
        <v>196</v>
      </c>
      <c r="AT299" s="239" t="s">
        <v>186</v>
      </c>
      <c r="AU299" s="239" t="s">
        <v>83</v>
      </c>
      <c r="AY299" s="18" t="s">
        <v>183</v>
      </c>
      <c r="BE299" s="240">
        <f>IF(N299="základní",J299,0)</f>
        <v>0</v>
      </c>
      <c r="BF299" s="240">
        <f>IF(N299="snížená",J299,0)</f>
        <v>0</v>
      </c>
      <c r="BG299" s="240">
        <f>IF(N299="zákl. přenesená",J299,0)</f>
        <v>0</v>
      </c>
      <c r="BH299" s="240">
        <f>IF(N299="sníž. přenesená",J299,0)</f>
        <v>0</v>
      </c>
      <c r="BI299" s="240">
        <f>IF(N299="nulová",J299,0)</f>
        <v>0</v>
      </c>
      <c r="BJ299" s="18" t="s">
        <v>83</v>
      </c>
      <c r="BK299" s="240">
        <f>ROUND(I299*H299,2)</f>
        <v>0</v>
      </c>
      <c r="BL299" s="18" t="s">
        <v>196</v>
      </c>
      <c r="BM299" s="239" t="s">
        <v>843</v>
      </c>
    </row>
    <row r="300" s="2" customFormat="1" ht="16.5" customHeight="1">
      <c r="A300" s="39"/>
      <c r="B300" s="40"/>
      <c r="C300" s="228" t="s">
        <v>844</v>
      </c>
      <c r="D300" s="228" t="s">
        <v>186</v>
      </c>
      <c r="E300" s="229" t="s">
        <v>845</v>
      </c>
      <c r="F300" s="230" t="s">
        <v>701</v>
      </c>
      <c r="G300" s="231" t="s">
        <v>511</v>
      </c>
      <c r="H300" s="232">
        <v>8</v>
      </c>
      <c r="I300" s="233"/>
      <c r="J300" s="234">
        <f>ROUND(I300*H300,2)</f>
        <v>0</v>
      </c>
      <c r="K300" s="230" t="s">
        <v>1</v>
      </c>
      <c r="L300" s="45"/>
      <c r="M300" s="235" t="s">
        <v>1</v>
      </c>
      <c r="N300" s="236" t="s">
        <v>41</v>
      </c>
      <c r="O300" s="92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9" t="s">
        <v>196</v>
      </c>
      <c r="AT300" s="239" t="s">
        <v>186</v>
      </c>
      <c r="AU300" s="239" t="s">
        <v>83</v>
      </c>
      <c r="AY300" s="18" t="s">
        <v>183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8" t="s">
        <v>83</v>
      </c>
      <c r="BK300" s="240">
        <f>ROUND(I300*H300,2)</f>
        <v>0</v>
      </c>
      <c r="BL300" s="18" t="s">
        <v>196</v>
      </c>
      <c r="BM300" s="239" t="s">
        <v>846</v>
      </c>
    </row>
    <row r="301" s="2" customFormat="1" ht="16.5" customHeight="1">
      <c r="A301" s="39"/>
      <c r="B301" s="40"/>
      <c r="C301" s="228" t="s">
        <v>409</v>
      </c>
      <c r="D301" s="228" t="s">
        <v>186</v>
      </c>
      <c r="E301" s="229" t="s">
        <v>847</v>
      </c>
      <c r="F301" s="230" t="s">
        <v>848</v>
      </c>
      <c r="G301" s="231" t="s">
        <v>511</v>
      </c>
      <c r="H301" s="232">
        <v>3</v>
      </c>
      <c r="I301" s="233"/>
      <c r="J301" s="234">
        <f>ROUND(I301*H301,2)</f>
        <v>0</v>
      </c>
      <c r="K301" s="230" t="s">
        <v>1</v>
      </c>
      <c r="L301" s="45"/>
      <c r="M301" s="235" t="s">
        <v>1</v>
      </c>
      <c r="N301" s="236" t="s">
        <v>41</v>
      </c>
      <c r="O301" s="92"/>
      <c r="P301" s="237">
        <f>O301*H301</f>
        <v>0</v>
      </c>
      <c r="Q301" s="237">
        <v>0</v>
      </c>
      <c r="R301" s="237">
        <f>Q301*H301</f>
        <v>0</v>
      </c>
      <c r="S301" s="237">
        <v>0</v>
      </c>
      <c r="T301" s="23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9" t="s">
        <v>196</v>
      </c>
      <c r="AT301" s="239" t="s">
        <v>186</v>
      </c>
      <c r="AU301" s="239" t="s">
        <v>83</v>
      </c>
      <c r="AY301" s="18" t="s">
        <v>183</v>
      </c>
      <c r="BE301" s="240">
        <f>IF(N301="základní",J301,0)</f>
        <v>0</v>
      </c>
      <c r="BF301" s="240">
        <f>IF(N301="snížená",J301,0)</f>
        <v>0</v>
      </c>
      <c r="BG301" s="240">
        <f>IF(N301="zákl. přenesená",J301,0)</f>
        <v>0</v>
      </c>
      <c r="BH301" s="240">
        <f>IF(N301="sníž. přenesená",J301,0)</f>
        <v>0</v>
      </c>
      <c r="BI301" s="240">
        <f>IF(N301="nulová",J301,0)</f>
        <v>0</v>
      </c>
      <c r="BJ301" s="18" t="s">
        <v>83</v>
      </c>
      <c r="BK301" s="240">
        <f>ROUND(I301*H301,2)</f>
        <v>0</v>
      </c>
      <c r="BL301" s="18" t="s">
        <v>196</v>
      </c>
      <c r="BM301" s="239" t="s">
        <v>849</v>
      </c>
    </row>
    <row r="302" s="2" customFormat="1" ht="16.5" customHeight="1">
      <c r="A302" s="39"/>
      <c r="B302" s="40"/>
      <c r="C302" s="228" t="s">
        <v>850</v>
      </c>
      <c r="D302" s="228" t="s">
        <v>186</v>
      </c>
      <c r="E302" s="229" t="s">
        <v>851</v>
      </c>
      <c r="F302" s="230" t="s">
        <v>852</v>
      </c>
      <c r="G302" s="231" t="s">
        <v>238</v>
      </c>
      <c r="H302" s="232">
        <v>1</v>
      </c>
      <c r="I302" s="233"/>
      <c r="J302" s="234">
        <f>ROUND(I302*H302,2)</f>
        <v>0</v>
      </c>
      <c r="K302" s="230" t="s">
        <v>1</v>
      </c>
      <c r="L302" s="45"/>
      <c r="M302" s="235" t="s">
        <v>1</v>
      </c>
      <c r="N302" s="236" t="s">
        <v>41</v>
      </c>
      <c r="O302" s="92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9" t="s">
        <v>196</v>
      </c>
      <c r="AT302" s="239" t="s">
        <v>186</v>
      </c>
      <c r="AU302" s="239" t="s">
        <v>83</v>
      </c>
      <c r="AY302" s="18" t="s">
        <v>183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8" t="s">
        <v>83</v>
      </c>
      <c r="BK302" s="240">
        <f>ROUND(I302*H302,2)</f>
        <v>0</v>
      </c>
      <c r="BL302" s="18" t="s">
        <v>196</v>
      </c>
      <c r="BM302" s="239" t="s">
        <v>853</v>
      </c>
    </row>
    <row r="303" s="2" customFormat="1" ht="16.5" customHeight="1">
      <c r="A303" s="39"/>
      <c r="B303" s="40"/>
      <c r="C303" s="228" t="s">
        <v>412</v>
      </c>
      <c r="D303" s="228" t="s">
        <v>186</v>
      </c>
      <c r="E303" s="229" t="s">
        <v>854</v>
      </c>
      <c r="F303" s="230" t="s">
        <v>855</v>
      </c>
      <c r="G303" s="231" t="s">
        <v>238</v>
      </c>
      <c r="H303" s="232">
        <v>1</v>
      </c>
      <c r="I303" s="233"/>
      <c r="J303" s="234">
        <f>ROUND(I303*H303,2)</f>
        <v>0</v>
      </c>
      <c r="K303" s="230" t="s">
        <v>1</v>
      </c>
      <c r="L303" s="45"/>
      <c r="M303" s="235" t="s">
        <v>1</v>
      </c>
      <c r="N303" s="236" t="s">
        <v>41</v>
      </c>
      <c r="O303" s="92"/>
      <c r="P303" s="237">
        <f>O303*H303</f>
        <v>0</v>
      </c>
      <c r="Q303" s="237">
        <v>0</v>
      </c>
      <c r="R303" s="237">
        <f>Q303*H303</f>
        <v>0</v>
      </c>
      <c r="S303" s="237">
        <v>0</v>
      </c>
      <c r="T303" s="23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9" t="s">
        <v>196</v>
      </c>
      <c r="AT303" s="239" t="s">
        <v>186</v>
      </c>
      <c r="AU303" s="239" t="s">
        <v>83</v>
      </c>
      <c r="AY303" s="18" t="s">
        <v>183</v>
      </c>
      <c r="BE303" s="240">
        <f>IF(N303="základní",J303,0)</f>
        <v>0</v>
      </c>
      <c r="BF303" s="240">
        <f>IF(N303="snížená",J303,0)</f>
        <v>0</v>
      </c>
      <c r="BG303" s="240">
        <f>IF(N303="zákl. přenesená",J303,0)</f>
        <v>0</v>
      </c>
      <c r="BH303" s="240">
        <f>IF(N303="sníž. přenesená",J303,0)</f>
        <v>0</v>
      </c>
      <c r="BI303" s="240">
        <f>IF(N303="nulová",J303,0)</f>
        <v>0</v>
      </c>
      <c r="BJ303" s="18" t="s">
        <v>83</v>
      </c>
      <c r="BK303" s="240">
        <f>ROUND(I303*H303,2)</f>
        <v>0</v>
      </c>
      <c r="BL303" s="18" t="s">
        <v>196</v>
      </c>
      <c r="BM303" s="239" t="s">
        <v>856</v>
      </c>
    </row>
    <row r="304" s="2" customFormat="1" ht="16.5" customHeight="1">
      <c r="A304" s="39"/>
      <c r="B304" s="40"/>
      <c r="C304" s="228" t="s">
        <v>857</v>
      </c>
      <c r="D304" s="228" t="s">
        <v>186</v>
      </c>
      <c r="E304" s="229" t="s">
        <v>858</v>
      </c>
      <c r="F304" s="230" t="s">
        <v>859</v>
      </c>
      <c r="G304" s="231" t="s">
        <v>238</v>
      </c>
      <c r="H304" s="232">
        <v>1</v>
      </c>
      <c r="I304" s="233"/>
      <c r="J304" s="234">
        <f>ROUND(I304*H304,2)</f>
        <v>0</v>
      </c>
      <c r="K304" s="230" t="s">
        <v>1</v>
      </c>
      <c r="L304" s="45"/>
      <c r="M304" s="252" t="s">
        <v>1</v>
      </c>
      <c r="N304" s="253" t="s">
        <v>41</v>
      </c>
      <c r="O304" s="254"/>
      <c r="P304" s="255">
        <f>O304*H304</f>
        <v>0</v>
      </c>
      <c r="Q304" s="255">
        <v>0</v>
      </c>
      <c r="R304" s="255">
        <f>Q304*H304</f>
        <v>0</v>
      </c>
      <c r="S304" s="255">
        <v>0</v>
      </c>
      <c r="T304" s="25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9" t="s">
        <v>196</v>
      </c>
      <c r="AT304" s="239" t="s">
        <v>186</v>
      </c>
      <c r="AU304" s="239" t="s">
        <v>83</v>
      </c>
      <c r="AY304" s="18" t="s">
        <v>183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8" t="s">
        <v>83</v>
      </c>
      <c r="BK304" s="240">
        <f>ROUND(I304*H304,2)</f>
        <v>0</v>
      </c>
      <c r="BL304" s="18" t="s">
        <v>196</v>
      </c>
      <c r="BM304" s="239" t="s">
        <v>860</v>
      </c>
    </row>
    <row r="305" s="2" customFormat="1" ht="6.96" customHeight="1">
      <c r="A305" s="39"/>
      <c r="B305" s="67"/>
      <c r="C305" s="68"/>
      <c r="D305" s="68"/>
      <c r="E305" s="68"/>
      <c r="F305" s="68"/>
      <c r="G305" s="68"/>
      <c r="H305" s="68"/>
      <c r="I305" s="68"/>
      <c r="J305" s="68"/>
      <c r="K305" s="68"/>
      <c r="L305" s="45"/>
      <c r="M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</row>
  </sheetData>
  <sheetProtection sheet="1" autoFilter="0" formatColumns="0" formatRows="0" objects="1" scenarios="1" spinCount="100000" saltValue="K1RlKKVrE8dbF0B6b4Dspey4Vx4CJ3npuTvLKRThsxmjD7EqiDRjyhA8W7yv6HdPSThA11R3zjuLOxaXZPIoyg==" hashValue="kS9xB5hOIQWRrIAUpupkWxJseeUdL11y6NtS8P8tAm7belWh1jKLH/IlrVsISs4yCtMeE5aBIwV1CvmGOD4Aww==" algorithmName="SHA-512" password="CC35"/>
  <autoFilter ref="C130:K30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861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862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863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864</v>
      </c>
      <c r="F23" s="39"/>
      <c r="G23" s="39"/>
      <c r="H23" s="39"/>
      <c r="I23" s="152" t="s">
        <v>28</v>
      </c>
      <c r="J23" s="142" t="s">
        <v>865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ROUND((SUM(BE137:BE414)),  2)</f>
        <v>0</v>
      </c>
      <c r="G35" s="39"/>
      <c r="H35" s="39"/>
      <c r="I35" s="166">
        <v>0.20999999999999999</v>
      </c>
      <c r="J35" s="165">
        <f>ROUND(((SUM(BE137:BE414))*I35),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ROUND((SUM(BF137:BF414)),  2)</f>
        <v>0</v>
      </c>
      <c r="G36" s="39"/>
      <c r="H36" s="39"/>
      <c r="I36" s="166">
        <v>0.12</v>
      </c>
      <c r="J36" s="165">
        <f>ROUND(((SUM(BF137:BF414))*I36),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ROUND((SUM(BG137:BG414)),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ROUND((SUM(BH137:BH414)),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ROUND((SUM(BI137:BI414)),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861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SO-01 - Stavební práce - budova I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ABCD studio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866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867</v>
      </c>
      <c r="E100" s="198"/>
      <c r="F100" s="198"/>
      <c r="G100" s="198"/>
      <c r="H100" s="198"/>
      <c r="I100" s="198"/>
      <c r="J100" s="199">
        <f>J139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868</v>
      </c>
      <c r="E101" s="198"/>
      <c r="F101" s="198"/>
      <c r="G101" s="198"/>
      <c r="H101" s="198"/>
      <c r="I101" s="198"/>
      <c r="J101" s="199">
        <f>J147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869</v>
      </c>
      <c r="E102" s="198"/>
      <c r="F102" s="198"/>
      <c r="G102" s="198"/>
      <c r="H102" s="198"/>
      <c r="I102" s="198"/>
      <c r="J102" s="199">
        <f>J152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870</v>
      </c>
      <c r="E103" s="198"/>
      <c r="F103" s="198"/>
      <c r="G103" s="198"/>
      <c r="H103" s="198"/>
      <c r="I103" s="198"/>
      <c r="J103" s="199">
        <f>J189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871</v>
      </c>
      <c r="E104" s="198"/>
      <c r="F104" s="198"/>
      <c r="G104" s="198"/>
      <c r="H104" s="198"/>
      <c r="I104" s="198"/>
      <c r="J104" s="199">
        <f>J212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872</v>
      </c>
      <c r="E105" s="198"/>
      <c r="F105" s="198"/>
      <c r="G105" s="198"/>
      <c r="H105" s="198"/>
      <c r="I105" s="198"/>
      <c r="J105" s="199">
        <f>J218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154</v>
      </c>
      <c r="E106" s="193"/>
      <c r="F106" s="193"/>
      <c r="G106" s="193"/>
      <c r="H106" s="193"/>
      <c r="I106" s="193"/>
      <c r="J106" s="194">
        <f>J220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34"/>
      <c r="D107" s="197" t="s">
        <v>873</v>
      </c>
      <c r="E107" s="198"/>
      <c r="F107" s="198"/>
      <c r="G107" s="198"/>
      <c r="H107" s="198"/>
      <c r="I107" s="198"/>
      <c r="J107" s="199">
        <f>J221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160</v>
      </c>
      <c r="E108" s="198"/>
      <c r="F108" s="198"/>
      <c r="G108" s="198"/>
      <c r="H108" s="198"/>
      <c r="I108" s="198"/>
      <c r="J108" s="199">
        <f>J228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874</v>
      </c>
      <c r="E109" s="198"/>
      <c r="F109" s="198"/>
      <c r="G109" s="198"/>
      <c r="H109" s="198"/>
      <c r="I109" s="198"/>
      <c r="J109" s="199">
        <f>J243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161</v>
      </c>
      <c r="E110" s="198"/>
      <c r="F110" s="198"/>
      <c r="G110" s="198"/>
      <c r="H110" s="198"/>
      <c r="I110" s="198"/>
      <c r="J110" s="199">
        <f>J284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875</v>
      </c>
      <c r="E111" s="198"/>
      <c r="F111" s="198"/>
      <c r="G111" s="198"/>
      <c r="H111" s="198"/>
      <c r="I111" s="198"/>
      <c r="J111" s="199">
        <f>J292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876</v>
      </c>
      <c r="E112" s="198"/>
      <c r="F112" s="198"/>
      <c r="G112" s="198"/>
      <c r="H112" s="198"/>
      <c r="I112" s="198"/>
      <c r="J112" s="199">
        <f>J330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162</v>
      </c>
      <c r="E113" s="198"/>
      <c r="F113" s="198"/>
      <c r="G113" s="198"/>
      <c r="H113" s="198"/>
      <c r="I113" s="198"/>
      <c r="J113" s="199">
        <f>J369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877</v>
      </c>
      <c r="E114" s="198"/>
      <c r="F114" s="198"/>
      <c r="G114" s="198"/>
      <c r="H114" s="198"/>
      <c r="I114" s="198"/>
      <c r="J114" s="199">
        <f>J385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90"/>
      <c r="C115" s="191"/>
      <c r="D115" s="192" t="s">
        <v>164</v>
      </c>
      <c r="E115" s="193"/>
      <c r="F115" s="193"/>
      <c r="G115" s="193"/>
      <c r="H115" s="193"/>
      <c r="I115" s="193"/>
      <c r="J115" s="194">
        <f>J409</f>
        <v>0</v>
      </c>
      <c r="K115" s="191"/>
      <c r="L115" s="19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168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85" t="str">
        <f>E7</f>
        <v>ČZU akce - sloučení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" customFormat="1" ht="12" customHeight="1">
      <c r="B126" s="22"/>
      <c r="C126" s="33" t="s">
        <v>145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="2" customFormat="1" ht="16.5" customHeight="1">
      <c r="A127" s="39"/>
      <c r="B127" s="40"/>
      <c r="C127" s="41"/>
      <c r="D127" s="41"/>
      <c r="E127" s="185" t="s">
        <v>861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147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E11</f>
        <v>SO-01 - Stavební práce - budova I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F14</f>
        <v>areál ČZU v Praze</v>
      </c>
      <c r="G131" s="41"/>
      <c r="H131" s="41"/>
      <c r="I131" s="33" t="s">
        <v>22</v>
      </c>
      <c r="J131" s="80" t="str">
        <f>IF(J14="","",J14)</f>
        <v>15. 7. 2024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E17</f>
        <v>ČZU v Praze, Kamýcká 129, 165 00 Praha 6 - Suchdol</v>
      </c>
      <c r="G133" s="41"/>
      <c r="H133" s="41"/>
      <c r="I133" s="33" t="s">
        <v>31</v>
      </c>
      <c r="J133" s="37" t="str">
        <f>E23</f>
        <v>ABCD studio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29</v>
      </c>
      <c r="D134" s="41"/>
      <c r="E134" s="41"/>
      <c r="F134" s="28" t="str">
        <f>IF(E20="","",E20)</f>
        <v>Vyplň údaj</v>
      </c>
      <c r="G134" s="41"/>
      <c r="H134" s="41"/>
      <c r="I134" s="33" t="s">
        <v>34</v>
      </c>
      <c r="J134" s="37" t="str">
        <f>E26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201"/>
      <c r="B136" s="202"/>
      <c r="C136" s="203" t="s">
        <v>169</v>
      </c>
      <c r="D136" s="204" t="s">
        <v>61</v>
      </c>
      <c r="E136" s="204" t="s">
        <v>57</v>
      </c>
      <c r="F136" s="204" t="s">
        <v>58</v>
      </c>
      <c r="G136" s="204" t="s">
        <v>170</v>
      </c>
      <c r="H136" s="204" t="s">
        <v>171</v>
      </c>
      <c r="I136" s="204" t="s">
        <v>172</v>
      </c>
      <c r="J136" s="204" t="s">
        <v>151</v>
      </c>
      <c r="K136" s="205" t="s">
        <v>173</v>
      </c>
      <c r="L136" s="206"/>
      <c r="M136" s="101" t="s">
        <v>1</v>
      </c>
      <c r="N136" s="102" t="s">
        <v>40</v>
      </c>
      <c r="O136" s="102" t="s">
        <v>174</v>
      </c>
      <c r="P136" s="102" t="s">
        <v>175</v>
      </c>
      <c r="Q136" s="102" t="s">
        <v>176</v>
      </c>
      <c r="R136" s="102" t="s">
        <v>177</v>
      </c>
      <c r="S136" s="102" t="s">
        <v>178</v>
      </c>
      <c r="T136" s="103" t="s">
        <v>179</v>
      </c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</row>
    <row r="137" s="2" customFormat="1" ht="22.8" customHeight="1">
      <c r="A137" s="39"/>
      <c r="B137" s="40"/>
      <c r="C137" s="108" t="s">
        <v>180</v>
      </c>
      <c r="D137" s="41"/>
      <c r="E137" s="41"/>
      <c r="F137" s="41"/>
      <c r="G137" s="41"/>
      <c r="H137" s="41"/>
      <c r="I137" s="41"/>
      <c r="J137" s="207">
        <f>BK137</f>
        <v>0</v>
      </c>
      <c r="K137" s="41"/>
      <c r="L137" s="45"/>
      <c r="M137" s="104"/>
      <c r="N137" s="208"/>
      <c r="O137" s="105"/>
      <c r="P137" s="209">
        <f>P138+P220+P409</f>
        <v>0</v>
      </c>
      <c r="Q137" s="105"/>
      <c r="R137" s="209">
        <f>R138+R220+R409</f>
        <v>26.13594986</v>
      </c>
      <c r="S137" s="105"/>
      <c r="T137" s="210">
        <f>T138+T220+T409</f>
        <v>41.333347940000003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153</v>
      </c>
      <c r="BK137" s="211">
        <f>BK138+BK220+BK409</f>
        <v>0</v>
      </c>
    </row>
    <row r="138" s="12" customFormat="1" ht="25.92" customHeight="1">
      <c r="A138" s="12"/>
      <c r="B138" s="212"/>
      <c r="C138" s="213"/>
      <c r="D138" s="214" t="s">
        <v>75</v>
      </c>
      <c r="E138" s="215" t="s">
        <v>878</v>
      </c>
      <c r="F138" s="215" t="s">
        <v>879</v>
      </c>
      <c r="G138" s="213"/>
      <c r="H138" s="213"/>
      <c r="I138" s="216"/>
      <c r="J138" s="217">
        <f>BK138</f>
        <v>0</v>
      </c>
      <c r="K138" s="213"/>
      <c r="L138" s="218"/>
      <c r="M138" s="219"/>
      <c r="N138" s="220"/>
      <c r="O138" s="220"/>
      <c r="P138" s="221">
        <f>P139+P147+P152+P189+P212+P218</f>
        <v>0</v>
      </c>
      <c r="Q138" s="220"/>
      <c r="R138" s="221">
        <f>R139+R147+R152+R189+R212+R218</f>
        <v>14.760994459999999</v>
      </c>
      <c r="S138" s="220"/>
      <c r="T138" s="222">
        <f>T139+T147+T152+T189+T212+T218</f>
        <v>36.930952000000005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83</v>
      </c>
      <c r="AT138" s="224" t="s">
        <v>75</v>
      </c>
      <c r="AU138" s="224" t="s">
        <v>76</v>
      </c>
      <c r="AY138" s="223" t="s">
        <v>183</v>
      </c>
      <c r="BK138" s="225">
        <f>BK139+BK147+BK152+BK189+BK212+BK218</f>
        <v>0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222</v>
      </c>
      <c r="F139" s="226" t="s">
        <v>880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SUM(P140:P146)</f>
        <v>0</v>
      </c>
      <c r="Q139" s="220"/>
      <c r="R139" s="221">
        <f>SUM(R140:R146)</f>
        <v>0</v>
      </c>
      <c r="S139" s="220"/>
      <c r="T139" s="222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183</v>
      </c>
      <c r="BK139" s="225">
        <f>SUM(BK140:BK146)</f>
        <v>0</v>
      </c>
    </row>
    <row r="140" s="2" customFormat="1" ht="16.5" customHeight="1">
      <c r="A140" s="39"/>
      <c r="B140" s="40"/>
      <c r="C140" s="228" t="s">
        <v>83</v>
      </c>
      <c r="D140" s="228" t="s">
        <v>186</v>
      </c>
      <c r="E140" s="229" t="s">
        <v>881</v>
      </c>
      <c r="F140" s="230" t="s">
        <v>882</v>
      </c>
      <c r="G140" s="231" t="s">
        <v>238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883</v>
      </c>
    </row>
    <row r="141" s="2" customFormat="1" ht="24.15" customHeight="1">
      <c r="A141" s="39"/>
      <c r="B141" s="40"/>
      <c r="C141" s="228" t="s">
        <v>85</v>
      </c>
      <c r="D141" s="228" t="s">
        <v>186</v>
      </c>
      <c r="E141" s="229" t="s">
        <v>884</v>
      </c>
      <c r="F141" s="230" t="s">
        <v>885</v>
      </c>
      <c r="G141" s="231" t="s">
        <v>238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886</v>
      </c>
    </row>
    <row r="142" s="2" customFormat="1" ht="24.15" customHeight="1">
      <c r="A142" s="39"/>
      <c r="B142" s="40"/>
      <c r="C142" s="228" t="s">
        <v>100</v>
      </c>
      <c r="D142" s="228" t="s">
        <v>186</v>
      </c>
      <c r="E142" s="229" t="s">
        <v>887</v>
      </c>
      <c r="F142" s="230" t="s">
        <v>888</v>
      </c>
      <c r="G142" s="231" t="s">
        <v>238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889</v>
      </c>
    </row>
    <row r="143" s="2" customFormat="1" ht="24.15" customHeight="1">
      <c r="A143" s="39"/>
      <c r="B143" s="40"/>
      <c r="C143" s="228" t="s">
        <v>196</v>
      </c>
      <c r="D143" s="228" t="s">
        <v>186</v>
      </c>
      <c r="E143" s="229" t="s">
        <v>890</v>
      </c>
      <c r="F143" s="230" t="s">
        <v>891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892</v>
      </c>
    </row>
    <row r="144" s="2" customFormat="1" ht="24.15" customHeight="1">
      <c r="A144" s="39"/>
      <c r="B144" s="40"/>
      <c r="C144" s="228" t="s">
        <v>203</v>
      </c>
      <c r="D144" s="228" t="s">
        <v>186</v>
      </c>
      <c r="E144" s="229" t="s">
        <v>893</v>
      </c>
      <c r="F144" s="230" t="s">
        <v>894</v>
      </c>
      <c r="G144" s="231" t="s">
        <v>238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895</v>
      </c>
    </row>
    <row r="145" s="2" customFormat="1" ht="37.8" customHeight="1">
      <c r="A145" s="39"/>
      <c r="B145" s="40"/>
      <c r="C145" s="228" t="s">
        <v>199</v>
      </c>
      <c r="D145" s="228" t="s">
        <v>186</v>
      </c>
      <c r="E145" s="229" t="s">
        <v>896</v>
      </c>
      <c r="F145" s="230" t="s">
        <v>897</v>
      </c>
      <c r="G145" s="231" t="s">
        <v>238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898</v>
      </c>
    </row>
    <row r="146" s="2" customFormat="1" ht="37.8" customHeight="1">
      <c r="A146" s="39"/>
      <c r="B146" s="40"/>
      <c r="C146" s="228" t="s">
        <v>209</v>
      </c>
      <c r="D146" s="228" t="s">
        <v>186</v>
      </c>
      <c r="E146" s="229" t="s">
        <v>899</v>
      </c>
      <c r="F146" s="230" t="s">
        <v>900</v>
      </c>
      <c r="G146" s="231" t="s">
        <v>238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901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100</v>
      </c>
      <c r="F147" s="226" t="s">
        <v>902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SUM(P148:P151)</f>
        <v>0</v>
      </c>
      <c r="Q147" s="220"/>
      <c r="R147" s="221">
        <f>SUM(R148:R151)</f>
        <v>1.4032029799999999</v>
      </c>
      <c r="S147" s="220"/>
      <c r="T147" s="222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183</v>
      </c>
      <c r="BK147" s="225">
        <f>SUM(BK148:BK151)</f>
        <v>0</v>
      </c>
    </row>
    <row r="148" s="2" customFormat="1" ht="24.15" customHeight="1">
      <c r="A148" s="39"/>
      <c r="B148" s="40"/>
      <c r="C148" s="228" t="s">
        <v>202</v>
      </c>
      <c r="D148" s="228" t="s">
        <v>186</v>
      </c>
      <c r="E148" s="229" t="s">
        <v>903</v>
      </c>
      <c r="F148" s="230" t="s">
        <v>904</v>
      </c>
      <c r="G148" s="231" t="s">
        <v>469</v>
      </c>
      <c r="H148" s="232">
        <v>16.960999999999999</v>
      </c>
      <c r="I148" s="233"/>
      <c r="J148" s="234">
        <f>ROUND(I148*H148,2)</f>
        <v>0</v>
      </c>
      <c r="K148" s="230" t="s">
        <v>194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0.082580000000000001</v>
      </c>
      <c r="R148" s="237">
        <f>Q148*H148</f>
        <v>1.4006393799999999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905</v>
      </c>
    </row>
    <row r="149" s="13" customFormat="1">
      <c r="A149" s="13"/>
      <c r="B149" s="262"/>
      <c r="C149" s="263"/>
      <c r="D149" s="257" t="s">
        <v>906</v>
      </c>
      <c r="E149" s="264" t="s">
        <v>1</v>
      </c>
      <c r="F149" s="265" t="s">
        <v>907</v>
      </c>
      <c r="G149" s="263"/>
      <c r="H149" s="266">
        <v>16.960999999999999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2" t="s">
        <v>906</v>
      </c>
      <c r="AU149" s="272" t="s">
        <v>85</v>
      </c>
      <c r="AV149" s="13" t="s">
        <v>85</v>
      </c>
      <c r="AW149" s="13" t="s">
        <v>33</v>
      </c>
      <c r="AX149" s="13" t="s">
        <v>83</v>
      </c>
      <c r="AY149" s="272" t="s">
        <v>183</v>
      </c>
    </row>
    <row r="150" s="2" customFormat="1" ht="24.15" customHeight="1">
      <c r="A150" s="39"/>
      <c r="B150" s="40"/>
      <c r="C150" s="228" t="s">
        <v>215</v>
      </c>
      <c r="D150" s="228" t="s">
        <v>186</v>
      </c>
      <c r="E150" s="229" t="s">
        <v>908</v>
      </c>
      <c r="F150" s="230" t="s">
        <v>909</v>
      </c>
      <c r="G150" s="231" t="s">
        <v>189</v>
      </c>
      <c r="H150" s="232">
        <v>19.719999999999999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0.00012999999999999999</v>
      </c>
      <c r="R150" s="237">
        <f>Q150*H150</f>
        <v>0.0025635999999999996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910</v>
      </c>
    </row>
    <row r="151" s="13" customFormat="1">
      <c r="A151" s="13"/>
      <c r="B151" s="262"/>
      <c r="C151" s="263"/>
      <c r="D151" s="257" t="s">
        <v>906</v>
      </c>
      <c r="E151" s="264" t="s">
        <v>1</v>
      </c>
      <c r="F151" s="265" t="s">
        <v>911</v>
      </c>
      <c r="G151" s="263"/>
      <c r="H151" s="266">
        <v>19.719999999999999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33</v>
      </c>
      <c r="AX151" s="13" t="s">
        <v>83</v>
      </c>
      <c r="AY151" s="272" t="s">
        <v>183</v>
      </c>
    </row>
    <row r="152" s="12" customFormat="1" ht="22.8" customHeight="1">
      <c r="A152" s="12"/>
      <c r="B152" s="212"/>
      <c r="C152" s="213"/>
      <c r="D152" s="214" t="s">
        <v>75</v>
      </c>
      <c r="E152" s="226" t="s">
        <v>199</v>
      </c>
      <c r="F152" s="226" t="s">
        <v>912</v>
      </c>
      <c r="G152" s="213"/>
      <c r="H152" s="213"/>
      <c r="I152" s="216"/>
      <c r="J152" s="227">
        <f>BK152</f>
        <v>0</v>
      </c>
      <c r="K152" s="213"/>
      <c r="L152" s="218"/>
      <c r="M152" s="219"/>
      <c r="N152" s="220"/>
      <c r="O152" s="220"/>
      <c r="P152" s="221">
        <f>SUM(P153:P188)</f>
        <v>0</v>
      </c>
      <c r="Q152" s="220"/>
      <c r="R152" s="221">
        <f>SUM(R153:R188)</f>
        <v>13.342771279999999</v>
      </c>
      <c r="S152" s="220"/>
      <c r="T152" s="222">
        <f>SUM(T153:T188)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3" t="s">
        <v>83</v>
      </c>
      <c r="AT152" s="224" t="s">
        <v>75</v>
      </c>
      <c r="AU152" s="224" t="s">
        <v>83</v>
      </c>
      <c r="AY152" s="223" t="s">
        <v>183</v>
      </c>
      <c r="BK152" s="225">
        <f>SUM(BK153:BK188)</f>
        <v>0</v>
      </c>
    </row>
    <row r="153" s="2" customFormat="1" ht="24.15" customHeight="1">
      <c r="A153" s="39"/>
      <c r="B153" s="40"/>
      <c r="C153" s="228" t="s">
        <v>206</v>
      </c>
      <c r="D153" s="228" t="s">
        <v>186</v>
      </c>
      <c r="E153" s="229" t="s">
        <v>913</v>
      </c>
      <c r="F153" s="230" t="s">
        <v>914</v>
      </c>
      <c r="G153" s="231" t="s">
        <v>469</v>
      </c>
      <c r="H153" s="232">
        <v>92.760000000000005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0.017000000000000001</v>
      </c>
      <c r="R153" s="237">
        <f>Q153*H153</f>
        <v>1.5769200000000001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915</v>
      </c>
    </row>
    <row r="154" s="13" customFormat="1">
      <c r="A154" s="13"/>
      <c r="B154" s="262"/>
      <c r="C154" s="263"/>
      <c r="D154" s="257" t="s">
        <v>906</v>
      </c>
      <c r="E154" s="264" t="s">
        <v>1</v>
      </c>
      <c r="F154" s="265" t="s">
        <v>916</v>
      </c>
      <c r="G154" s="263"/>
      <c r="H154" s="266">
        <v>20.920000000000002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2" t="s">
        <v>906</v>
      </c>
      <c r="AU154" s="272" t="s">
        <v>85</v>
      </c>
      <c r="AV154" s="13" t="s">
        <v>85</v>
      </c>
      <c r="AW154" s="13" t="s">
        <v>33</v>
      </c>
      <c r="AX154" s="13" t="s">
        <v>76</v>
      </c>
      <c r="AY154" s="272" t="s">
        <v>183</v>
      </c>
    </row>
    <row r="155" s="13" customFormat="1">
      <c r="A155" s="13"/>
      <c r="B155" s="262"/>
      <c r="C155" s="263"/>
      <c r="D155" s="257" t="s">
        <v>906</v>
      </c>
      <c r="E155" s="264" t="s">
        <v>1</v>
      </c>
      <c r="F155" s="265" t="s">
        <v>917</v>
      </c>
      <c r="G155" s="263"/>
      <c r="H155" s="266">
        <v>32.310000000000002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72" t="s">
        <v>906</v>
      </c>
      <c r="AU155" s="272" t="s">
        <v>85</v>
      </c>
      <c r="AV155" s="13" t="s">
        <v>85</v>
      </c>
      <c r="AW155" s="13" t="s">
        <v>33</v>
      </c>
      <c r="AX155" s="13" t="s">
        <v>76</v>
      </c>
      <c r="AY155" s="272" t="s">
        <v>183</v>
      </c>
    </row>
    <row r="156" s="13" customFormat="1">
      <c r="A156" s="13"/>
      <c r="B156" s="262"/>
      <c r="C156" s="263"/>
      <c r="D156" s="257" t="s">
        <v>906</v>
      </c>
      <c r="E156" s="264" t="s">
        <v>1</v>
      </c>
      <c r="F156" s="265" t="s">
        <v>918</v>
      </c>
      <c r="G156" s="263"/>
      <c r="H156" s="266">
        <v>19.77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906</v>
      </c>
      <c r="AU156" s="272" t="s">
        <v>85</v>
      </c>
      <c r="AV156" s="13" t="s">
        <v>85</v>
      </c>
      <c r="AW156" s="13" t="s">
        <v>33</v>
      </c>
      <c r="AX156" s="13" t="s">
        <v>76</v>
      </c>
      <c r="AY156" s="272" t="s">
        <v>183</v>
      </c>
    </row>
    <row r="157" s="13" customFormat="1">
      <c r="A157" s="13"/>
      <c r="B157" s="262"/>
      <c r="C157" s="263"/>
      <c r="D157" s="257" t="s">
        <v>906</v>
      </c>
      <c r="E157" s="264" t="s">
        <v>1</v>
      </c>
      <c r="F157" s="265" t="s">
        <v>919</v>
      </c>
      <c r="G157" s="263"/>
      <c r="H157" s="266">
        <v>19.760000000000002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2" t="s">
        <v>906</v>
      </c>
      <c r="AU157" s="272" t="s">
        <v>85</v>
      </c>
      <c r="AV157" s="13" t="s">
        <v>85</v>
      </c>
      <c r="AW157" s="13" t="s">
        <v>33</v>
      </c>
      <c r="AX157" s="13" t="s">
        <v>76</v>
      </c>
      <c r="AY157" s="272" t="s">
        <v>183</v>
      </c>
    </row>
    <row r="158" s="14" customFormat="1">
      <c r="A158" s="14"/>
      <c r="B158" s="273"/>
      <c r="C158" s="274"/>
      <c r="D158" s="257" t="s">
        <v>906</v>
      </c>
      <c r="E158" s="275" t="s">
        <v>1</v>
      </c>
      <c r="F158" s="276" t="s">
        <v>920</v>
      </c>
      <c r="G158" s="274"/>
      <c r="H158" s="277">
        <v>92.760000000000005</v>
      </c>
      <c r="I158" s="278"/>
      <c r="J158" s="274"/>
      <c r="K158" s="274"/>
      <c r="L158" s="279"/>
      <c r="M158" s="280"/>
      <c r="N158" s="281"/>
      <c r="O158" s="281"/>
      <c r="P158" s="281"/>
      <c r="Q158" s="281"/>
      <c r="R158" s="281"/>
      <c r="S158" s="281"/>
      <c r="T158" s="28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3" t="s">
        <v>906</v>
      </c>
      <c r="AU158" s="283" t="s">
        <v>85</v>
      </c>
      <c r="AV158" s="14" t="s">
        <v>196</v>
      </c>
      <c r="AW158" s="14" t="s">
        <v>33</v>
      </c>
      <c r="AX158" s="14" t="s">
        <v>83</v>
      </c>
      <c r="AY158" s="283" t="s">
        <v>183</v>
      </c>
    </row>
    <row r="159" s="2" customFormat="1" ht="24.15" customHeight="1">
      <c r="A159" s="39"/>
      <c r="B159" s="40"/>
      <c r="C159" s="228" t="s">
        <v>222</v>
      </c>
      <c r="D159" s="228" t="s">
        <v>186</v>
      </c>
      <c r="E159" s="229" t="s">
        <v>921</v>
      </c>
      <c r="F159" s="230" t="s">
        <v>922</v>
      </c>
      <c r="G159" s="231" t="s">
        <v>469</v>
      </c>
      <c r="H159" s="232">
        <v>9.5999999999999996</v>
      </c>
      <c r="I159" s="233"/>
      <c r="J159" s="234">
        <f>ROUND(I159*H159,2)</f>
        <v>0</v>
      </c>
      <c r="K159" s="230" t="s">
        <v>1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0.0028999999999999998</v>
      </c>
      <c r="R159" s="237">
        <f>Q159*H159</f>
        <v>0.027839999999999997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196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196</v>
      </c>
      <c r="BM159" s="239" t="s">
        <v>923</v>
      </c>
    </row>
    <row r="160" s="13" customFormat="1">
      <c r="A160" s="13"/>
      <c r="B160" s="262"/>
      <c r="C160" s="263"/>
      <c r="D160" s="257" t="s">
        <v>906</v>
      </c>
      <c r="E160" s="264" t="s">
        <v>1</v>
      </c>
      <c r="F160" s="265" t="s">
        <v>924</v>
      </c>
      <c r="G160" s="263"/>
      <c r="H160" s="266">
        <v>9.5999999999999996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2" t="s">
        <v>906</v>
      </c>
      <c r="AU160" s="272" t="s">
        <v>85</v>
      </c>
      <c r="AV160" s="13" t="s">
        <v>85</v>
      </c>
      <c r="AW160" s="13" t="s">
        <v>33</v>
      </c>
      <c r="AX160" s="13" t="s">
        <v>83</v>
      </c>
      <c r="AY160" s="272" t="s">
        <v>183</v>
      </c>
    </row>
    <row r="161" s="2" customFormat="1" ht="24.15" customHeight="1">
      <c r="A161" s="39"/>
      <c r="B161" s="40"/>
      <c r="C161" s="228" t="s">
        <v>8</v>
      </c>
      <c r="D161" s="228" t="s">
        <v>186</v>
      </c>
      <c r="E161" s="229" t="s">
        <v>925</v>
      </c>
      <c r="F161" s="230" t="s">
        <v>926</v>
      </c>
      <c r="G161" s="231" t="s">
        <v>469</v>
      </c>
      <c r="H161" s="232">
        <v>230.27600000000001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0.0049399999999999999</v>
      </c>
      <c r="R161" s="237">
        <f>Q161*H161</f>
        <v>1.1375634400000001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196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196</v>
      </c>
      <c r="BM161" s="239" t="s">
        <v>927</v>
      </c>
    </row>
    <row r="162" s="2" customFormat="1" ht="24.15" customHeight="1">
      <c r="A162" s="39"/>
      <c r="B162" s="40"/>
      <c r="C162" s="228" t="s">
        <v>229</v>
      </c>
      <c r="D162" s="228" t="s">
        <v>186</v>
      </c>
      <c r="E162" s="229" t="s">
        <v>928</v>
      </c>
      <c r="F162" s="230" t="s">
        <v>929</v>
      </c>
      <c r="G162" s="231" t="s">
        <v>469</v>
      </c>
      <c r="H162" s="232">
        <v>213.315</v>
      </c>
      <c r="I162" s="233"/>
      <c r="J162" s="234">
        <f>ROUND(I162*H162,2)</f>
        <v>0</v>
      </c>
      <c r="K162" s="230" t="s">
        <v>194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0.015400000000000001</v>
      </c>
      <c r="R162" s="237">
        <f>Q162*H162</f>
        <v>3.2850510000000002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196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196</v>
      </c>
      <c r="BM162" s="239" t="s">
        <v>930</v>
      </c>
    </row>
    <row r="163" s="13" customFormat="1">
      <c r="A163" s="13"/>
      <c r="B163" s="262"/>
      <c r="C163" s="263"/>
      <c r="D163" s="257" t="s">
        <v>906</v>
      </c>
      <c r="E163" s="264" t="s">
        <v>1</v>
      </c>
      <c r="F163" s="265" t="s">
        <v>931</v>
      </c>
      <c r="G163" s="263"/>
      <c r="H163" s="266">
        <v>85.439999999999998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2" t="s">
        <v>906</v>
      </c>
      <c r="AU163" s="272" t="s">
        <v>85</v>
      </c>
      <c r="AV163" s="13" t="s">
        <v>85</v>
      </c>
      <c r="AW163" s="13" t="s">
        <v>33</v>
      </c>
      <c r="AX163" s="13" t="s">
        <v>76</v>
      </c>
      <c r="AY163" s="272" t="s">
        <v>183</v>
      </c>
    </row>
    <row r="164" s="13" customFormat="1">
      <c r="A164" s="13"/>
      <c r="B164" s="262"/>
      <c r="C164" s="263"/>
      <c r="D164" s="257" t="s">
        <v>906</v>
      </c>
      <c r="E164" s="264" t="s">
        <v>1</v>
      </c>
      <c r="F164" s="265" t="s">
        <v>932</v>
      </c>
      <c r="G164" s="263"/>
      <c r="H164" s="266">
        <v>63.905000000000001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2" t="s">
        <v>906</v>
      </c>
      <c r="AU164" s="272" t="s">
        <v>85</v>
      </c>
      <c r="AV164" s="13" t="s">
        <v>85</v>
      </c>
      <c r="AW164" s="13" t="s">
        <v>33</v>
      </c>
      <c r="AX164" s="13" t="s">
        <v>76</v>
      </c>
      <c r="AY164" s="272" t="s">
        <v>183</v>
      </c>
    </row>
    <row r="165" s="13" customFormat="1">
      <c r="A165" s="13"/>
      <c r="B165" s="262"/>
      <c r="C165" s="263"/>
      <c r="D165" s="257" t="s">
        <v>906</v>
      </c>
      <c r="E165" s="264" t="s">
        <v>1</v>
      </c>
      <c r="F165" s="265" t="s">
        <v>933</v>
      </c>
      <c r="G165" s="263"/>
      <c r="H165" s="266">
        <v>63.969999999999999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906</v>
      </c>
      <c r="AU165" s="272" t="s">
        <v>85</v>
      </c>
      <c r="AV165" s="13" t="s">
        <v>85</v>
      </c>
      <c r="AW165" s="13" t="s">
        <v>33</v>
      </c>
      <c r="AX165" s="13" t="s">
        <v>76</v>
      </c>
      <c r="AY165" s="272" t="s">
        <v>183</v>
      </c>
    </row>
    <row r="166" s="14" customFormat="1">
      <c r="A166" s="14"/>
      <c r="B166" s="273"/>
      <c r="C166" s="274"/>
      <c r="D166" s="257" t="s">
        <v>906</v>
      </c>
      <c r="E166" s="275" t="s">
        <v>1</v>
      </c>
      <c r="F166" s="276" t="s">
        <v>920</v>
      </c>
      <c r="G166" s="274"/>
      <c r="H166" s="277">
        <v>213.315</v>
      </c>
      <c r="I166" s="278"/>
      <c r="J166" s="274"/>
      <c r="K166" s="274"/>
      <c r="L166" s="279"/>
      <c r="M166" s="280"/>
      <c r="N166" s="281"/>
      <c r="O166" s="281"/>
      <c r="P166" s="281"/>
      <c r="Q166" s="281"/>
      <c r="R166" s="281"/>
      <c r="S166" s="281"/>
      <c r="T166" s="28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3" t="s">
        <v>906</v>
      </c>
      <c r="AU166" s="283" t="s">
        <v>85</v>
      </c>
      <c r="AV166" s="14" t="s">
        <v>196</v>
      </c>
      <c r="AW166" s="14" t="s">
        <v>33</v>
      </c>
      <c r="AX166" s="14" t="s">
        <v>83</v>
      </c>
      <c r="AY166" s="283" t="s">
        <v>183</v>
      </c>
    </row>
    <row r="167" s="2" customFormat="1" ht="24.15" customHeight="1">
      <c r="A167" s="39"/>
      <c r="B167" s="40"/>
      <c r="C167" s="228" t="s">
        <v>212</v>
      </c>
      <c r="D167" s="228" t="s">
        <v>186</v>
      </c>
      <c r="E167" s="229" t="s">
        <v>934</v>
      </c>
      <c r="F167" s="230" t="s">
        <v>935</v>
      </c>
      <c r="G167" s="231" t="s">
        <v>469</v>
      </c>
      <c r="H167" s="232">
        <v>16.960999999999999</v>
      </c>
      <c r="I167" s="233"/>
      <c r="J167" s="234">
        <f>ROUND(I167*H167,2)</f>
        <v>0</v>
      </c>
      <c r="K167" s="230" t="s">
        <v>194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0.018380000000000001</v>
      </c>
      <c r="R167" s="237">
        <f>Q167*H167</f>
        <v>0.31174318000000001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196</v>
      </c>
      <c r="AT167" s="239" t="s">
        <v>186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196</v>
      </c>
      <c r="BM167" s="239" t="s">
        <v>936</v>
      </c>
    </row>
    <row r="168" s="13" customFormat="1">
      <c r="A168" s="13"/>
      <c r="B168" s="262"/>
      <c r="C168" s="263"/>
      <c r="D168" s="257" t="s">
        <v>906</v>
      </c>
      <c r="E168" s="264" t="s">
        <v>1</v>
      </c>
      <c r="F168" s="265" t="s">
        <v>937</v>
      </c>
      <c r="G168" s="263"/>
      <c r="H168" s="266">
        <v>16.960999999999999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72" t="s">
        <v>906</v>
      </c>
      <c r="AU168" s="272" t="s">
        <v>85</v>
      </c>
      <c r="AV168" s="13" t="s">
        <v>85</v>
      </c>
      <c r="AW168" s="13" t="s">
        <v>33</v>
      </c>
      <c r="AX168" s="13" t="s">
        <v>83</v>
      </c>
      <c r="AY168" s="272" t="s">
        <v>183</v>
      </c>
    </row>
    <row r="169" s="2" customFormat="1" ht="24.15" customHeight="1">
      <c r="A169" s="39"/>
      <c r="B169" s="40"/>
      <c r="C169" s="228" t="s">
        <v>240</v>
      </c>
      <c r="D169" s="228" t="s">
        <v>186</v>
      </c>
      <c r="E169" s="229" t="s">
        <v>938</v>
      </c>
      <c r="F169" s="230" t="s">
        <v>939</v>
      </c>
      <c r="G169" s="231" t="s">
        <v>469</v>
      </c>
      <c r="H169" s="232">
        <v>230.27600000000001</v>
      </c>
      <c r="I169" s="233"/>
      <c r="J169" s="234">
        <f>ROUND(I169*H169,2)</f>
        <v>0</v>
      </c>
      <c r="K169" s="230" t="s">
        <v>194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0.0079000000000000008</v>
      </c>
      <c r="R169" s="237">
        <f>Q169*H169</f>
        <v>1.8191804000000003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196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196</v>
      </c>
      <c r="BM169" s="239" t="s">
        <v>940</v>
      </c>
    </row>
    <row r="170" s="13" customFormat="1">
      <c r="A170" s="13"/>
      <c r="B170" s="262"/>
      <c r="C170" s="263"/>
      <c r="D170" s="257" t="s">
        <v>906</v>
      </c>
      <c r="E170" s="264" t="s">
        <v>1</v>
      </c>
      <c r="F170" s="265" t="s">
        <v>941</v>
      </c>
      <c r="G170" s="263"/>
      <c r="H170" s="266">
        <v>230.27600000000001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906</v>
      </c>
      <c r="AU170" s="272" t="s">
        <v>85</v>
      </c>
      <c r="AV170" s="13" t="s">
        <v>85</v>
      </c>
      <c r="AW170" s="13" t="s">
        <v>33</v>
      </c>
      <c r="AX170" s="13" t="s">
        <v>83</v>
      </c>
      <c r="AY170" s="272" t="s">
        <v>183</v>
      </c>
    </row>
    <row r="171" s="2" customFormat="1" ht="24.15" customHeight="1">
      <c r="A171" s="39"/>
      <c r="B171" s="40"/>
      <c r="C171" s="228" t="s">
        <v>190</v>
      </c>
      <c r="D171" s="228" t="s">
        <v>186</v>
      </c>
      <c r="E171" s="229" t="s">
        <v>942</v>
      </c>
      <c r="F171" s="230" t="s">
        <v>943</v>
      </c>
      <c r="G171" s="231" t="s">
        <v>469</v>
      </c>
      <c r="H171" s="232">
        <v>289.67399999999998</v>
      </c>
      <c r="I171" s="233"/>
      <c r="J171" s="234">
        <f>ROUND(I171*H171,2)</f>
        <v>0</v>
      </c>
      <c r="K171" s="230" t="s">
        <v>194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0.017000000000000001</v>
      </c>
      <c r="R171" s="237">
        <f>Q171*H171</f>
        <v>4.9244579999999996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196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196</v>
      </c>
      <c r="BM171" s="239" t="s">
        <v>944</v>
      </c>
    </row>
    <row r="172" s="13" customFormat="1">
      <c r="A172" s="13"/>
      <c r="B172" s="262"/>
      <c r="C172" s="263"/>
      <c r="D172" s="257" t="s">
        <v>906</v>
      </c>
      <c r="E172" s="264" t="s">
        <v>1</v>
      </c>
      <c r="F172" s="265" t="s">
        <v>945</v>
      </c>
      <c r="G172" s="263"/>
      <c r="H172" s="266">
        <v>100.39100000000001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2" t="s">
        <v>906</v>
      </c>
      <c r="AU172" s="272" t="s">
        <v>85</v>
      </c>
      <c r="AV172" s="13" t="s">
        <v>85</v>
      </c>
      <c r="AW172" s="13" t="s">
        <v>33</v>
      </c>
      <c r="AX172" s="13" t="s">
        <v>76</v>
      </c>
      <c r="AY172" s="272" t="s">
        <v>183</v>
      </c>
    </row>
    <row r="173" s="13" customFormat="1">
      <c r="A173" s="13"/>
      <c r="B173" s="262"/>
      <c r="C173" s="263"/>
      <c r="D173" s="257" t="s">
        <v>906</v>
      </c>
      <c r="E173" s="264" t="s">
        <v>1</v>
      </c>
      <c r="F173" s="265" t="s">
        <v>946</v>
      </c>
      <c r="G173" s="263"/>
      <c r="H173" s="266">
        <v>-16.960999999999999</v>
      </c>
      <c r="I173" s="267"/>
      <c r="J173" s="263"/>
      <c r="K173" s="263"/>
      <c r="L173" s="268"/>
      <c r="M173" s="269"/>
      <c r="N173" s="270"/>
      <c r="O173" s="270"/>
      <c r="P173" s="270"/>
      <c r="Q173" s="270"/>
      <c r="R173" s="270"/>
      <c r="S173" s="270"/>
      <c r="T173" s="27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72" t="s">
        <v>906</v>
      </c>
      <c r="AU173" s="272" t="s">
        <v>85</v>
      </c>
      <c r="AV173" s="13" t="s">
        <v>85</v>
      </c>
      <c r="AW173" s="13" t="s">
        <v>33</v>
      </c>
      <c r="AX173" s="13" t="s">
        <v>76</v>
      </c>
      <c r="AY173" s="272" t="s">
        <v>183</v>
      </c>
    </row>
    <row r="174" s="15" customFormat="1">
      <c r="A174" s="15"/>
      <c r="B174" s="284"/>
      <c r="C174" s="285"/>
      <c r="D174" s="257" t="s">
        <v>906</v>
      </c>
      <c r="E174" s="286" t="s">
        <v>1</v>
      </c>
      <c r="F174" s="287" t="s">
        <v>947</v>
      </c>
      <c r="G174" s="285"/>
      <c r="H174" s="288">
        <v>83.430000000000007</v>
      </c>
      <c r="I174" s="289"/>
      <c r="J174" s="285"/>
      <c r="K174" s="285"/>
      <c r="L174" s="290"/>
      <c r="M174" s="291"/>
      <c r="N174" s="292"/>
      <c r="O174" s="292"/>
      <c r="P174" s="292"/>
      <c r="Q174" s="292"/>
      <c r="R174" s="292"/>
      <c r="S174" s="292"/>
      <c r="T174" s="29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94" t="s">
        <v>906</v>
      </c>
      <c r="AU174" s="294" t="s">
        <v>85</v>
      </c>
      <c r="AV174" s="15" t="s">
        <v>100</v>
      </c>
      <c r="AW174" s="15" t="s">
        <v>33</v>
      </c>
      <c r="AX174" s="15" t="s">
        <v>76</v>
      </c>
      <c r="AY174" s="294" t="s">
        <v>183</v>
      </c>
    </row>
    <row r="175" s="13" customFormat="1">
      <c r="A175" s="13"/>
      <c r="B175" s="262"/>
      <c r="C175" s="263"/>
      <c r="D175" s="257" t="s">
        <v>906</v>
      </c>
      <c r="E175" s="264" t="s">
        <v>1</v>
      </c>
      <c r="F175" s="265" t="s">
        <v>948</v>
      </c>
      <c r="G175" s="263"/>
      <c r="H175" s="266">
        <v>75.286000000000001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906</v>
      </c>
      <c r="AU175" s="272" t="s">
        <v>85</v>
      </c>
      <c r="AV175" s="13" t="s">
        <v>85</v>
      </c>
      <c r="AW175" s="13" t="s">
        <v>33</v>
      </c>
      <c r="AX175" s="13" t="s">
        <v>76</v>
      </c>
      <c r="AY175" s="272" t="s">
        <v>183</v>
      </c>
    </row>
    <row r="176" s="13" customFormat="1">
      <c r="A176" s="13"/>
      <c r="B176" s="262"/>
      <c r="C176" s="263"/>
      <c r="D176" s="257" t="s">
        <v>906</v>
      </c>
      <c r="E176" s="264" t="s">
        <v>1</v>
      </c>
      <c r="F176" s="265" t="s">
        <v>949</v>
      </c>
      <c r="G176" s="263"/>
      <c r="H176" s="266">
        <v>-9.9049999999999994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2" t="s">
        <v>906</v>
      </c>
      <c r="AU176" s="272" t="s">
        <v>85</v>
      </c>
      <c r="AV176" s="13" t="s">
        <v>85</v>
      </c>
      <c r="AW176" s="13" t="s">
        <v>33</v>
      </c>
      <c r="AX176" s="13" t="s">
        <v>76</v>
      </c>
      <c r="AY176" s="272" t="s">
        <v>183</v>
      </c>
    </row>
    <row r="177" s="15" customFormat="1">
      <c r="A177" s="15"/>
      <c r="B177" s="284"/>
      <c r="C177" s="285"/>
      <c r="D177" s="257" t="s">
        <v>906</v>
      </c>
      <c r="E177" s="286" t="s">
        <v>1</v>
      </c>
      <c r="F177" s="287" t="s">
        <v>950</v>
      </c>
      <c r="G177" s="285"/>
      <c r="H177" s="288">
        <v>65.381</v>
      </c>
      <c r="I177" s="289"/>
      <c r="J177" s="285"/>
      <c r="K177" s="285"/>
      <c r="L177" s="290"/>
      <c r="M177" s="291"/>
      <c r="N177" s="292"/>
      <c r="O177" s="292"/>
      <c r="P177" s="292"/>
      <c r="Q177" s="292"/>
      <c r="R177" s="292"/>
      <c r="S177" s="292"/>
      <c r="T177" s="29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94" t="s">
        <v>906</v>
      </c>
      <c r="AU177" s="294" t="s">
        <v>85</v>
      </c>
      <c r="AV177" s="15" t="s">
        <v>100</v>
      </c>
      <c r="AW177" s="15" t="s">
        <v>33</v>
      </c>
      <c r="AX177" s="15" t="s">
        <v>76</v>
      </c>
      <c r="AY177" s="294" t="s">
        <v>183</v>
      </c>
    </row>
    <row r="178" s="13" customFormat="1">
      <c r="A178" s="13"/>
      <c r="B178" s="262"/>
      <c r="C178" s="263"/>
      <c r="D178" s="257" t="s">
        <v>906</v>
      </c>
      <c r="E178" s="264" t="s">
        <v>1</v>
      </c>
      <c r="F178" s="265" t="s">
        <v>951</v>
      </c>
      <c r="G178" s="263"/>
      <c r="H178" s="266">
        <v>80.144999999999996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906</v>
      </c>
      <c r="AU178" s="272" t="s">
        <v>85</v>
      </c>
      <c r="AV178" s="13" t="s">
        <v>85</v>
      </c>
      <c r="AW178" s="13" t="s">
        <v>33</v>
      </c>
      <c r="AX178" s="13" t="s">
        <v>76</v>
      </c>
      <c r="AY178" s="272" t="s">
        <v>183</v>
      </c>
    </row>
    <row r="179" s="13" customFormat="1">
      <c r="A179" s="13"/>
      <c r="B179" s="262"/>
      <c r="C179" s="263"/>
      <c r="D179" s="257" t="s">
        <v>906</v>
      </c>
      <c r="E179" s="264" t="s">
        <v>1</v>
      </c>
      <c r="F179" s="265" t="s">
        <v>952</v>
      </c>
      <c r="G179" s="263"/>
      <c r="H179" s="266">
        <v>-11.481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72" t="s">
        <v>906</v>
      </c>
      <c r="AU179" s="272" t="s">
        <v>85</v>
      </c>
      <c r="AV179" s="13" t="s">
        <v>85</v>
      </c>
      <c r="AW179" s="13" t="s">
        <v>33</v>
      </c>
      <c r="AX179" s="13" t="s">
        <v>76</v>
      </c>
      <c r="AY179" s="272" t="s">
        <v>183</v>
      </c>
    </row>
    <row r="180" s="15" customFormat="1">
      <c r="A180" s="15"/>
      <c r="B180" s="284"/>
      <c r="C180" s="285"/>
      <c r="D180" s="257" t="s">
        <v>906</v>
      </c>
      <c r="E180" s="286" t="s">
        <v>1</v>
      </c>
      <c r="F180" s="287" t="s">
        <v>953</v>
      </c>
      <c r="G180" s="285"/>
      <c r="H180" s="288">
        <v>68.664000000000001</v>
      </c>
      <c r="I180" s="289"/>
      <c r="J180" s="285"/>
      <c r="K180" s="285"/>
      <c r="L180" s="290"/>
      <c r="M180" s="291"/>
      <c r="N180" s="292"/>
      <c r="O180" s="292"/>
      <c r="P180" s="292"/>
      <c r="Q180" s="292"/>
      <c r="R180" s="292"/>
      <c r="S180" s="292"/>
      <c r="T180" s="29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4" t="s">
        <v>906</v>
      </c>
      <c r="AU180" s="294" t="s">
        <v>85</v>
      </c>
      <c r="AV180" s="15" t="s">
        <v>100</v>
      </c>
      <c r="AW180" s="15" t="s">
        <v>33</v>
      </c>
      <c r="AX180" s="15" t="s">
        <v>76</v>
      </c>
      <c r="AY180" s="294" t="s">
        <v>183</v>
      </c>
    </row>
    <row r="181" s="13" customFormat="1">
      <c r="A181" s="13"/>
      <c r="B181" s="262"/>
      <c r="C181" s="263"/>
      <c r="D181" s="257" t="s">
        <v>906</v>
      </c>
      <c r="E181" s="264" t="s">
        <v>1</v>
      </c>
      <c r="F181" s="265" t="s">
        <v>954</v>
      </c>
      <c r="G181" s="263"/>
      <c r="H181" s="266">
        <v>83.680000000000007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2" t="s">
        <v>906</v>
      </c>
      <c r="AU181" s="272" t="s">
        <v>85</v>
      </c>
      <c r="AV181" s="13" t="s">
        <v>85</v>
      </c>
      <c r="AW181" s="13" t="s">
        <v>33</v>
      </c>
      <c r="AX181" s="13" t="s">
        <v>76</v>
      </c>
      <c r="AY181" s="272" t="s">
        <v>183</v>
      </c>
    </row>
    <row r="182" s="13" customFormat="1">
      <c r="A182" s="13"/>
      <c r="B182" s="262"/>
      <c r="C182" s="263"/>
      <c r="D182" s="257" t="s">
        <v>906</v>
      </c>
      <c r="E182" s="264" t="s">
        <v>1</v>
      </c>
      <c r="F182" s="265" t="s">
        <v>952</v>
      </c>
      <c r="G182" s="263"/>
      <c r="H182" s="266">
        <v>-11.481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2" t="s">
        <v>906</v>
      </c>
      <c r="AU182" s="272" t="s">
        <v>85</v>
      </c>
      <c r="AV182" s="13" t="s">
        <v>85</v>
      </c>
      <c r="AW182" s="13" t="s">
        <v>33</v>
      </c>
      <c r="AX182" s="13" t="s">
        <v>76</v>
      </c>
      <c r="AY182" s="272" t="s">
        <v>183</v>
      </c>
    </row>
    <row r="183" s="15" customFormat="1">
      <c r="A183" s="15"/>
      <c r="B183" s="284"/>
      <c r="C183" s="285"/>
      <c r="D183" s="257" t="s">
        <v>906</v>
      </c>
      <c r="E183" s="286" t="s">
        <v>1</v>
      </c>
      <c r="F183" s="287" t="s">
        <v>955</v>
      </c>
      <c r="G183" s="285"/>
      <c r="H183" s="288">
        <v>72.198999999999998</v>
      </c>
      <c r="I183" s="289"/>
      <c r="J183" s="285"/>
      <c r="K183" s="285"/>
      <c r="L183" s="290"/>
      <c r="M183" s="291"/>
      <c r="N183" s="292"/>
      <c r="O183" s="292"/>
      <c r="P183" s="292"/>
      <c r="Q183" s="292"/>
      <c r="R183" s="292"/>
      <c r="S183" s="292"/>
      <c r="T183" s="29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94" t="s">
        <v>906</v>
      </c>
      <c r="AU183" s="294" t="s">
        <v>85</v>
      </c>
      <c r="AV183" s="15" t="s">
        <v>100</v>
      </c>
      <c r="AW183" s="15" t="s">
        <v>33</v>
      </c>
      <c r="AX183" s="15" t="s">
        <v>76</v>
      </c>
      <c r="AY183" s="294" t="s">
        <v>183</v>
      </c>
    </row>
    <row r="184" s="14" customFormat="1">
      <c r="A184" s="14"/>
      <c r="B184" s="273"/>
      <c r="C184" s="274"/>
      <c r="D184" s="257" t="s">
        <v>906</v>
      </c>
      <c r="E184" s="275" t="s">
        <v>1</v>
      </c>
      <c r="F184" s="276" t="s">
        <v>920</v>
      </c>
      <c r="G184" s="274"/>
      <c r="H184" s="277">
        <v>289.67399999999998</v>
      </c>
      <c r="I184" s="278"/>
      <c r="J184" s="274"/>
      <c r="K184" s="274"/>
      <c r="L184" s="279"/>
      <c r="M184" s="280"/>
      <c r="N184" s="281"/>
      <c r="O184" s="281"/>
      <c r="P184" s="281"/>
      <c r="Q184" s="281"/>
      <c r="R184" s="281"/>
      <c r="S184" s="281"/>
      <c r="T184" s="28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83" t="s">
        <v>906</v>
      </c>
      <c r="AU184" s="283" t="s">
        <v>85</v>
      </c>
      <c r="AV184" s="14" t="s">
        <v>196</v>
      </c>
      <c r="AW184" s="14" t="s">
        <v>33</v>
      </c>
      <c r="AX184" s="14" t="s">
        <v>83</v>
      </c>
      <c r="AY184" s="283" t="s">
        <v>183</v>
      </c>
    </row>
    <row r="185" s="2" customFormat="1" ht="24.15" customHeight="1">
      <c r="A185" s="39"/>
      <c r="B185" s="40"/>
      <c r="C185" s="228" t="s">
        <v>248</v>
      </c>
      <c r="D185" s="228" t="s">
        <v>186</v>
      </c>
      <c r="E185" s="229" t="s">
        <v>956</v>
      </c>
      <c r="F185" s="230" t="s">
        <v>957</v>
      </c>
      <c r="G185" s="231" t="s">
        <v>958</v>
      </c>
      <c r="H185" s="232">
        <v>0.113</v>
      </c>
      <c r="I185" s="233"/>
      <c r="J185" s="234">
        <f>ROUND(I185*H185,2)</f>
        <v>0</v>
      </c>
      <c r="K185" s="230" t="s">
        <v>194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2.3010199999999998</v>
      </c>
      <c r="R185" s="237">
        <f>Q185*H185</f>
        <v>0.26001525999999997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196</v>
      </c>
      <c r="AT185" s="239" t="s">
        <v>186</v>
      </c>
      <c r="AU185" s="239" t="s">
        <v>85</v>
      </c>
      <c r="AY185" s="18" t="s">
        <v>183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196</v>
      </c>
      <c r="BM185" s="239" t="s">
        <v>959</v>
      </c>
    </row>
    <row r="186" s="13" customFormat="1">
      <c r="A186" s="13"/>
      <c r="B186" s="262"/>
      <c r="C186" s="263"/>
      <c r="D186" s="257" t="s">
        <v>906</v>
      </c>
      <c r="E186" s="264" t="s">
        <v>1</v>
      </c>
      <c r="F186" s="265" t="s">
        <v>960</v>
      </c>
      <c r="G186" s="263"/>
      <c r="H186" s="266">
        <v>0.076999999999999999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2" t="s">
        <v>906</v>
      </c>
      <c r="AU186" s="272" t="s">
        <v>85</v>
      </c>
      <c r="AV186" s="13" t="s">
        <v>85</v>
      </c>
      <c r="AW186" s="13" t="s">
        <v>33</v>
      </c>
      <c r="AX186" s="13" t="s">
        <v>76</v>
      </c>
      <c r="AY186" s="272" t="s">
        <v>183</v>
      </c>
    </row>
    <row r="187" s="13" customFormat="1">
      <c r="A187" s="13"/>
      <c r="B187" s="262"/>
      <c r="C187" s="263"/>
      <c r="D187" s="257" t="s">
        <v>906</v>
      </c>
      <c r="E187" s="264" t="s">
        <v>1</v>
      </c>
      <c r="F187" s="265" t="s">
        <v>961</v>
      </c>
      <c r="G187" s="263"/>
      <c r="H187" s="266">
        <v>0.035999999999999997</v>
      </c>
      <c r="I187" s="267"/>
      <c r="J187" s="263"/>
      <c r="K187" s="263"/>
      <c r="L187" s="268"/>
      <c r="M187" s="269"/>
      <c r="N187" s="270"/>
      <c r="O187" s="270"/>
      <c r="P187" s="270"/>
      <c r="Q187" s="270"/>
      <c r="R187" s="270"/>
      <c r="S187" s="270"/>
      <c r="T187" s="27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2" t="s">
        <v>906</v>
      </c>
      <c r="AU187" s="272" t="s">
        <v>85</v>
      </c>
      <c r="AV187" s="13" t="s">
        <v>85</v>
      </c>
      <c r="AW187" s="13" t="s">
        <v>33</v>
      </c>
      <c r="AX187" s="13" t="s">
        <v>76</v>
      </c>
      <c r="AY187" s="272" t="s">
        <v>183</v>
      </c>
    </row>
    <row r="188" s="14" customFormat="1">
      <c r="A188" s="14"/>
      <c r="B188" s="273"/>
      <c r="C188" s="274"/>
      <c r="D188" s="257" t="s">
        <v>906</v>
      </c>
      <c r="E188" s="275" t="s">
        <v>1</v>
      </c>
      <c r="F188" s="276" t="s">
        <v>920</v>
      </c>
      <c r="G188" s="274"/>
      <c r="H188" s="277">
        <v>0.113</v>
      </c>
      <c r="I188" s="278"/>
      <c r="J188" s="274"/>
      <c r="K188" s="274"/>
      <c r="L188" s="279"/>
      <c r="M188" s="280"/>
      <c r="N188" s="281"/>
      <c r="O188" s="281"/>
      <c r="P188" s="281"/>
      <c r="Q188" s="281"/>
      <c r="R188" s="281"/>
      <c r="S188" s="281"/>
      <c r="T188" s="28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3" t="s">
        <v>906</v>
      </c>
      <c r="AU188" s="283" t="s">
        <v>85</v>
      </c>
      <c r="AV188" s="14" t="s">
        <v>196</v>
      </c>
      <c r="AW188" s="14" t="s">
        <v>33</v>
      </c>
      <c r="AX188" s="14" t="s">
        <v>83</v>
      </c>
      <c r="AY188" s="283" t="s">
        <v>183</v>
      </c>
    </row>
    <row r="189" s="12" customFormat="1" ht="22.8" customHeight="1">
      <c r="A189" s="12"/>
      <c r="B189" s="212"/>
      <c r="C189" s="213"/>
      <c r="D189" s="214" t="s">
        <v>75</v>
      </c>
      <c r="E189" s="226" t="s">
        <v>215</v>
      </c>
      <c r="F189" s="226" t="s">
        <v>962</v>
      </c>
      <c r="G189" s="213"/>
      <c r="H189" s="213"/>
      <c r="I189" s="216"/>
      <c r="J189" s="227">
        <f>BK189</f>
        <v>0</v>
      </c>
      <c r="K189" s="213"/>
      <c r="L189" s="218"/>
      <c r="M189" s="219"/>
      <c r="N189" s="220"/>
      <c r="O189" s="220"/>
      <c r="P189" s="221">
        <f>SUM(P190:P211)</f>
        <v>0</v>
      </c>
      <c r="Q189" s="220"/>
      <c r="R189" s="221">
        <f>SUM(R190:R211)</f>
        <v>0.015020199999999999</v>
      </c>
      <c r="S189" s="220"/>
      <c r="T189" s="222">
        <f>SUM(T190:T211)</f>
        <v>36.930952000000005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3" t="s">
        <v>83</v>
      </c>
      <c r="AT189" s="224" t="s">
        <v>75</v>
      </c>
      <c r="AU189" s="224" t="s">
        <v>83</v>
      </c>
      <c r="AY189" s="223" t="s">
        <v>183</v>
      </c>
      <c r="BK189" s="225">
        <f>SUM(BK190:BK211)</f>
        <v>0</v>
      </c>
    </row>
    <row r="190" s="2" customFormat="1" ht="33" customHeight="1">
      <c r="A190" s="39"/>
      <c r="B190" s="40"/>
      <c r="C190" s="228" t="s">
        <v>218</v>
      </c>
      <c r="D190" s="228" t="s">
        <v>186</v>
      </c>
      <c r="E190" s="229" t="s">
        <v>963</v>
      </c>
      <c r="F190" s="230" t="s">
        <v>964</v>
      </c>
      <c r="G190" s="231" t="s">
        <v>469</v>
      </c>
      <c r="H190" s="232">
        <v>115.54000000000001</v>
      </c>
      <c r="I190" s="233"/>
      <c r="J190" s="234">
        <f>ROUND(I190*H190,2)</f>
        <v>0</v>
      </c>
      <c r="K190" s="230" t="s">
        <v>194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0.00012999999999999999</v>
      </c>
      <c r="R190" s="237">
        <f>Q190*H190</f>
        <v>0.015020199999999999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196</v>
      </c>
      <c r="AT190" s="239" t="s">
        <v>186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196</v>
      </c>
      <c r="BM190" s="239" t="s">
        <v>965</v>
      </c>
    </row>
    <row r="191" s="13" customFormat="1">
      <c r="A191" s="13"/>
      <c r="B191" s="262"/>
      <c r="C191" s="263"/>
      <c r="D191" s="257" t="s">
        <v>906</v>
      </c>
      <c r="E191" s="264" t="s">
        <v>1</v>
      </c>
      <c r="F191" s="265" t="s">
        <v>966</v>
      </c>
      <c r="G191" s="263"/>
      <c r="H191" s="266">
        <v>89.140000000000001</v>
      </c>
      <c r="I191" s="267"/>
      <c r="J191" s="263"/>
      <c r="K191" s="263"/>
      <c r="L191" s="268"/>
      <c r="M191" s="269"/>
      <c r="N191" s="270"/>
      <c r="O191" s="270"/>
      <c r="P191" s="270"/>
      <c r="Q191" s="270"/>
      <c r="R191" s="270"/>
      <c r="S191" s="270"/>
      <c r="T191" s="27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72" t="s">
        <v>906</v>
      </c>
      <c r="AU191" s="272" t="s">
        <v>85</v>
      </c>
      <c r="AV191" s="13" t="s">
        <v>85</v>
      </c>
      <c r="AW191" s="13" t="s">
        <v>33</v>
      </c>
      <c r="AX191" s="13" t="s">
        <v>76</v>
      </c>
      <c r="AY191" s="272" t="s">
        <v>183</v>
      </c>
    </row>
    <row r="192" s="13" customFormat="1">
      <c r="A192" s="13"/>
      <c r="B192" s="262"/>
      <c r="C192" s="263"/>
      <c r="D192" s="257" t="s">
        <v>906</v>
      </c>
      <c r="E192" s="264" t="s">
        <v>1</v>
      </c>
      <c r="F192" s="265" t="s">
        <v>967</v>
      </c>
      <c r="G192" s="263"/>
      <c r="H192" s="266">
        <v>26.399999999999999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2" t="s">
        <v>906</v>
      </c>
      <c r="AU192" s="272" t="s">
        <v>85</v>
      </c>
      <c r="AV192" s="13" t="s">
        <v>85</v>
      </c>
      <c r="AW192" s="13" t="s">
        <v>33</v>
      </c>
      <c r="AX192" s="13" t="s">
        <v>76</v>
      </c>
      <c r="AY192" s="272" t="s">
        <v>183</v>
      </c>
    </row>
    <row r="193" s="14" customFormat="1">
      <c r="A193" s="14"/>
      <c r="B193" s="273"/>
      <c r="C193" s="274"/>
      <c r="D193" s="257" t="s">
        <v>906</v>
      </c>
      <c r="E193" s="275" t="s">
        <v>1</v>
      </c>
      <c r="F193" s="276" t="s">
        <v>920</v>
      </c>
      <c r="G193" s="274"/>
      <c r="H193" s="277">
        <v>115.54000000000001</v>
      </c>
      <c r="I193" s="278"/>
      <c r="J193" s="274"/>
      <c r="K193" s="274"/>
      <c r="L193" s="279"/>
      <c r="M193" s="280"/>
      <c r="N193" s="281"/>
      <c r="O193" s="281"/>
      <c r="P193" s="281"/>
      <c r="Q193" s="281"/>
      <c r="R193" s="281"/>
      <c r="S193" s="281"/>
      <c r="T193" s="28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3" t="s">
        <v>906</v>
      </c>
      <c r="AU193" s="283" t="s">
        <v>85</v>
      </c>
      <c r="AV193" s="14" t="s">
        <v>196</v>
      </c>
      <c r="AW193" s="14" t="s">
        <v>33</v>
      </c>
      <c r="AX193" s="14" t="s">
        <v>83</v>
      </c>
      <c r="AY193" s="283" t="s">
        <v>183</v>
      </c>
    </row>
    <row r="194" s="2" customFormat="1" ht="24.15" customHeight="1">
      <c r="A194" s="39"/>
      <c r="B194" s="40"/>
      <c r="C194" s="228" t="s">
        <v>255</v>
      </c>
      <c r="D194" s="228" t="s">
        <v>186</v>
      </c>
      <c r="E194" s="229" t="s">
        <v>968</v>
      </c>
      <c r="F194" s="230" t="s">
        <v>969</v>
      </c>
      <c r="G194" s="231" t="s">
        <v>469</v>
      </c>
      <c r="H194" s="232">
        <v>67.448999999999998</v>
      </c>
      <c r="I194" s="233"/>
      <c r="J194" s="234">
        <f>ROUND(I194*H194,2)</f>
        <v>0</v>
      </c>
      <c r="K194" s="230" t="s">
        <v>194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</v>
      </c>
      <c r="R194" s="237">
        <f>Q194*H194</f>
        <v>0</v>
      </c>
      <c r="S194" s="237">
        <v>0.26100000000000001</v>
      </c>
      <c r="T194" s="238">
        <f>S194*H194</f>
        <v>17.604189000000002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196</v>
      </c>
      <c r="AT194" s="239" t="s">
        <v>186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196</v>
      </c>
      <c r="BM194" s="239" t="s">
        <v>970</v>
      </c>
    </row>
    <row r="195" s="13" customFormat="1">
      <c r="A195" s="13"/>
      <c r="B195" s="262"/>
      <c r="C195" s="263"/>
      <c r="D195" s="257" t="s">
        <v>906</v>
      </c>
      <c r="E195" s="264" t="s">
        <v>1</v>
      </c>
      <c r="F195" s="265" t="s">
        <v>971</v>
      </c>
      <c r="G195" s="263"/>
      <c r="H195" s="266">
        <v>17.335999999999999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2" t="s">
        <v>906</v>
      </c>
      <c r="AU195" s="272" t="s">
        <v>85</v>
      </c>
      <c r="AV195" s="13" t="s">
        <v>85</v>
      </c>
      <c r="AW195" s="13" t="s">
        <v>33</v>
      </c>
      <c r="AX195" s="13" t="s">
        <v>76</v>
      </c>
      <c r="AY195" s="272" t="s">
        <v>183</v>
      </c>
    </row>
    <row r="196" s="13" customFormat="1">
      <c r="A196" s="13"/>
      <c r="B196" s="262"/>
      <c r="C196" s="263"/>
      <c r="D196" s="257" t="s">
        <v>906</v>
      </c>
      <c r="E196" s="264" t="s">
        <v>1</v>
      </c>
      <c r="F196" s="265" t="s">
        <v>972</v>
      </c>
      <c r="G196" s="263"/>
      <c r="H196" s="266">
        <v>23.849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2" t="s">
        <v>906</v>
      </c>
      <c r="AU196" s="272" t="s">
        <v>85</v>
      </c>
      <c r="AV196" s="13" t="s">
        <v>85</v>
      </c>
      <c r="AW196" s="13" t="s">
        <v>33</v>
      </c>
      <c r="AX196" s="13" t="s">
        <v>76</v>
      </c>
      <c r="AY196" s="272" t="s">
        <v>183</v>
      </c>
    </row>
    <row r="197" s="13" customFormat="1">
      <c r="A197" s="13"/>
      <c r="B197" s="262"/>
      <c r="C197" s="263"/>
      <c r="D197" s="257" t="s">
        <v>906</v>
      </c>
      <c r="E197" s="264" t="s">
        <v>1</v>
      </c>
      <c r="F197" s="265" t="s">
        <v>973</v>
      </c>
      <c r="G197" s="263"/>
      <c r="H197" s="266">
        <v>12.827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2" t="s">
        <v>906</v>
      </c>
      <c r="AU197" s="272" t="s">
        <v>85</v>
      </c>
      <c r="AV197" s="13" t="s">
        <v>85</v>
      </c>
      <c r="AW197" s="13" t="s">
        <v>33</v>
      </c>
      <c r="AX197" s="13" t="s">
        <v>76</v>
      </c>
      <c r="AY197" s="272" t="s">
        <v>183</v>
      </c>
    </row>
    <row r="198" s="13" customFormat="1">
      <c r="A198" s="13"/>
      <c r="B198" s="262"/>
      <c r="C198" s="263"/>
      <c r="D198" s="257" t="s">
        <v>906</v>
      </c>
      <c r="E198" s="264" t="s">
        <v>1</v>
      </c>
      <c r="F198" s="265" t="s">
        <v>974</v>
      </c>
      <c r="G198" s="263"/>
      <c r="H198" s="266">
        <v>13.436999999999999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2" t="s">
        <v>906</v>
      </c>
      <c r="AU198" s="272" t="s">
        <v>85</v>
      </c>
      <c r="AV198" s="13" t="s">
        <v>85</v>
      </c>
      <c r="AW198" s="13" t="s">
        <v>33</v>
      </c>
      <c r="AX198" s="13" t="s">
        <v>76</v>
      </c>
      <c r="AY198" s="272" t="s">
        <v>183</v>
      </c>
    </row>
    <row r="199" s="14" customFormat="1">
      <c r="A199" s="14"/>
      <c r="B199" s="273"/>
      <c r="C199" s="274"/>
      <c r="D199" s="257" t="s">
        <v>906</v>
      </c>
      <c r="E199" s="275" t="s">
        <v>1</v>
      </c>
      <c r="F199" s="276" t="s">
        <v>920</v>
      </c>
      <c r="G199" s="274"/>
      <c r="H199" s="277">
        <v>67.448999999999998</v>
      </c>
      <c r="I199" s="278"/>
      <c r="J199" s="274"/>
      <c r="K199" s="274"/>
      <c r="L199" s="279"/>
      <c r="M199" s="280"/>
      <c r="N199" s="281"/>
      <c r="O199" s="281"/>
      <c r="P199" s="281"/>
      <c r="Q199" s="281"/>
      <c r="R199" s="281"/>
      <c r="S199" s="281"/>
      <c r="T199" s="28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83" t="s">
        <v>906</v>
      </c>
      <c r="AU199" s="283" t="s">
        <v>85</v>
      </c>
      <c r="AV199" s="14" t="s">
        <v>196</v>
      </c>
      <c r="AW199" s="14" t="s">
        <v>33</v>
      </c>
      <c r="AX199" s="14" t="s">
        <v>83</v>
      </c>
      <c r="AY199" s="283" t="s">
        <v>183</v>
      </c>
    </row>
    <row r="200" s="2" customFormat="1" ht="24.15" customHeight="1">
      <c r="A200" s="39"/>
      <c r="B200" s="40"/>
      <c r="C200" s="228" t="s">
        <v>221</v>
      </c>
      <c r="D200" s="228" t="s">
        <v>186</v>
      </c>
      <c r="E200" s="229" t="s">
        <v>975</v>
      </c>
      <c r="F200" s="230" t="s">
        <v>976</v>
      </c>
      <c r="G200" s="231" t="s">
        <v>958</v>
      </c>
      <c r="H200" s="232">
        <v>1.109</v>
      </c>
      <c r="I200" s="233"/>
      <c r="J200" s="234">
        <f>ROUND(I200*H200,2)</f>
        <v>0</v>
      </c>
      <c r="K200" s="230" t="s">
        <v>194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1.175</v>
      </c>
      <c r="T200" s="238">
        <f>S200*H200</f>
        <v>1.303075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196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196</v>
      </c>
      <c r="BM200" s="239" t="s">
        <v>977</v>
      </c>
    </row>
    <row r="201" s="13" customFormat="1">
      <c r="A201" s="13"/>
      <c r="B201" s="262"/>
      <c r="C201" s="263"/>
      <c r="D201" s="257" t="s">
        <v>906</v>
      </c>
      <c r="E201" s="264" t="s">
        <v>1</v>
      </c>
      <c r="F201" s="265" t="s">
        <v>978</v>
      </c>
      <c r="G201" s="263"/>
      <c r="H201" s="266">
        <v>1.109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2" t="s">
        <v>906</v>
      </c>
      <c r="AU201" s="272" t="s">
        <v>85</v>
      </c>
      <c r="AV201" s="13" t="s">
        <v>85</v>
      </c>
      <c r="AW201" s="13" t="s">
        <v>33</v>
      </c>
      <c r="AX201" s="13" t="s">
        <v>83</v>
      </c>
      <c r="AY201" s="272" t="s">
        <v>183</v>
      </c>
    </row>
    <row r="202" s="2" customFormat="1" ht="21.75" customHeight="1">
      <c r="A202" s="39"/>
      <c r="B202" s="40"/>
      <c r="C202" s="228" t="s">
        <v>7</v>
      </c>
      <c r="D202" s="228" t="s">
        <v>186</v>
      </c>
      <c r="E202" s="229" t="s">
        <v>979</v>
      </c>
      <c r="F202" s="230" t="s">
        <v>980</v>
      </c>
      <c r="G202" s="231" t="s">
        <v>469</v>
      </c>
      <c r="H202" s="232">
        <v>88.700000000000003</v>
      </c>
      <c r="I202" s="233"/>
      <c r="J202" s="234">
        <f>ROUND(I202*H202,2)</f>
        <v>0</v>
      </c>
      <c r="K202" s="230" t="s">
        <v>194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196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196</v>
      </c>
      <c r="BM202" s="239" t="s">
        <v>981</v>
      </c>
    </row>
    <row r="203" s="13" customFormat="1">
      <c r="A203" s="13"/>
      <c r="B203" s="262"/>
      <c r="C203" s="263"/>
      <c r="D203" s="257" t="s">
        <v>906</v>
      </c>
      <c r="E203" s="264" t="s">
        <v>1</v>
      </c>
      <c r="F203" s="265" t="s">
        <v>982</v>
      </c>
      <c r="G203" s="263"/>
      <c r="H203" s="266">
        <v>88.700000000000003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2" t="s">
        <v>906</v>
      </c>
      <c r="AU203" s="272" t="s">
        <v>85</v>
      </c>
      <c r="AV203" s="13" t="s">
        <v>85</v>
      </c>
      <c r="AW203" s="13" t="s">
        <v>33</v>
      </c>
      <c r="AX203" s="13" t="s">
        <v>83</v>
      </c>
      <c r="AY203" s="272" t="s">
        <v>183</v>
      </c>
    </row>
    <row r="204" s="2" customFormat="1" ht="21.75" customHeight="1">
      <c r="A204" s="39"/>
      <c r="B204" s="40"/>
      <c r="C204" s="228" t="s">
        <v>225</v>
      </c>
      <c r="D204" s="228" t="s">
        <v>186</v>
      </c>
      <c r="E204" s="229" t="s">
        <v>983</v>
      </c>
      <c r="F204" s="230" t="s">
        <v>984</v>
      </c>
      <c r="G204" s="231" t="s">
        <v>469</v>
      </c>
      <c r="H204" s="232">
        <v>4.7279999999999998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</v>
      </c>
      <c r="R204" s="237">
        <f>Q204*H204</f>
        <v>0</v>
      </c>
      <c r="S204" s="237">
        <v>0.075999999999999998</v>
      </c>
      <c r="T204" s="238">
        <f>S204*H204</f>
        <v>0.35932799999999998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196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196</v>
      </c>
      <c r="BM204" s="239" t="s">
        <v>985</v>
      </c>
    </row>
    <row r="205" s="13" customFormat="1">
      <c r="A205" s="13"/>
      <c r="B205" s="262"/>
      <c r="C205" s="263"/>
      <c r="D205" s="257" t="s">
        <v>906</v>
      </c>
      <c r="E205" s="264" t="s">
        <v>1</v>
      </c>
      <c r="F205" s="265" t="s">
        <v>986</v>
      </c>
      <c r="G205" s="263"/>
      <c r="H205" s="266">
        <v>4.7279999999999998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2" t="s">
        <v>906</v>
      </c>
      <c r="AU205" s="272" t="s">
        <v>85</v>
      </c>
      <c r="AV205" s="13" t="s">
        <v>85</v>
      </c>
      <c r="AW205" s="13" t="s">
        <v>33</v>
      </c>
      <c r="AX205" s="13" t="s">
        <v>83</v>
      </c>
      <c r="AY205" s="272" t="s">
        <v>183</v>
      </c>
    </row>
    <row r="206" s="2" customFormat="1" ht="24.15" customHeight="1">
      <c r="A206" s="39"/>
      <c r="B206" s="40"/>
      <c r="C206" s="228" t="s">
        <v>270</v>
      </c>
      <c r="D206" s="228" t="s">
        <v>186</v>
      </c>
      <c r="E206" s="229" t="s">
        <v>987</v>
      </c>
      <c r="F206" s="230" t="s">
        <v>988</v>
      </c>
      <c r="G206" s="231" t="s">
        <v>469</v>
      </c>
      <c r="H206" s="232">
        <v>259.76999999999998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</v>
      </c>
      <c r="R206" s="237">
        <f>Q206*H206</f>
        <v>0</v>
      </c>
      <c r="S206" s="237">
        <v>0.068000000000000005</v>
      </c>
      <c r="T206" s="238">
        <f>S206*H206</f>
        <v>17.664359999999999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196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196</v>
      </c>
      <c r="BM206" s="239" t="s">
        <v>989</v>
      </c>
    </row>
    <row r="207" s="13" customFormat="1">
      <c r="A207" s="13"/>
      <c r="B207" s="262"/>
      <c r="C207" s="263"/>
      <c r="D207" s="257" t="s">
        <v>906</v>
      </c>
      <c r="E207" s="264" t="s">
        <v>1</v>
      </c>
      <c r="F207" s="265" t="s">
        <v>990</v>
      </c>
      <c r="G207" s="263"/>
      <c r="H207" s="266">
        <v>26.530000000000001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2" t="s">
        <v>906</v>
      </c>
      <c r="AU207" s="272" t="s">
        <v>85</v>
      </c>
      <c r="AV207" s="13" t="s">
        <v>85</v>
      </c>
      <c r="AW207" s="13" t="s">
        <v>33</v>
      </c>
      <c r="AX207" s="13" t="s">
        <v>76</v>
      </c>
      <c r="AY207" s="272" t="s">
        <v>183</v>
      </c>
    </row>
    <row r="208" s="13" customFormat="1">
      <c r="A208" s="13"/>
      <c r="B208" s="262"/>
      <c r="C208" s="263"/>
      <c r="D208" s="257" t="s">
        <v>906</v>
      </c>
      <c r="E208" s="264" t="s">
        <v>1</v>
      </c>
      <c r="F208" s="265" t="s">
        <v>991</v>
      </c>
      <c r="G208" s="263"/>
      <c r="H208" s="266">
        <v>97.480000000000004</v>
      </c>
      <c r="I208" s="267"/>
      <c r="J208" s="263"/>
      <c r="K208" s="263"/>
      <c r="L208" s="268"/>
      <c r="M208" s="269"/>
      <c r="N208" s="270"/>
      <c r="O208" s="270"/>
      <c r="P208" s="270"/>
      <c r="Q208" s="270"/>
      <c r="R208" s="270"/>
      <c r="S208" s="270"/>
      <c r="T208" s="27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2" t="s">
        <v>906</v>
      </c>
      <c r="AU208" s="272" t="s">
        <v>85</v>
      </c>
      <c r="AV208" s="13" t="s">
        <v>85</v>
      </c>
      <c r="AW208" s="13" t="s">
        <v>33</v>
      </c>
      <c r="AX208" s="13" t="s">
        <v>76</v>
      </c>
      <c r="AY208" s="272" t="s">
        <v>183</v>
      </c>
    </row>
    <row r="209" s="13" customFormat="1">
      <c r="A209" s="13"/>
      <c r="B209" s="262"/>
      <c r="C209" s="263"/>
      <c r="D209" s="257" t="s">
        <v>906</v>
      </c>
      <c r="E209" s="264" t="s">
        <v>1</v>
      </c>
      <c r="F209" s="265" t="s">
        <v>992</v>
      </c>
      <c r="G209" s="263"/>
      <c r="H209" s="266">
        <v>67.840000000000003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2" t="s">
        <v>906</v>
      </c>
      <c r="AU209" s="272" t="s">
        <v>85</v>
      </c>
      <c r="AV209" s="13" t="s">
        <v>85</v>
      </c>
      <c r="AW209" s="13" t="s">
        <v>33</v>
      </c>
      <c r="AX209" s="13" t="s">
        <v>76</v>
      </c>
      <c r="AY209" s="272" t="s">
        <v>183</v>
      </c>
    </row>
    <row r="210" s="13" customFormat="1">
      <c r="A210" s="13"/>
      <c r="B210" s="262"/>
      <c r="C210" s="263"/>
      <c r="D210" s="257" t="s">
        <v>906</v>
      </c>
      <c r="E210" s="264" t="s">
        <v>1</v>
      </c>
      <c r="F210" s="265" t="s">
        <v>993</v>
      </c>
      <c r="G210" s="263"/>
      <c r="H210" s="266">
        <v>67.920000000000002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2" t="s">
        <v>906</v>
      </c>
      <c r="AU210" s="272" t="s">
        <v>85</v>
      </c>
      <c r="AV210" s="13" t="s">
        <v>85</v>
      </c>
      <c r="AW210" s="13" t="s">
        <v>33</v>
      </c>
      <c r="AX210" s="13" t="s">
        <v>76</v>
      </c>
      <c r="AY210" s="272" t="s">
        <v>183</v>
      </c>
    </row>
    <row r="211" s="14" customFormat="1">
      <c r="A211" s="14"/>
      <c r="B211" s="273"/>
      <c r="C211" s="274"/>
      <c r="D211" s="257" t="s">
        <v>906</v>
      </c>
      <c r="E211" s="275" t="s">
        <v>1</v>
      </c>
      <c r="F211" s="276" t="s">
        <v>920</v>
      </c>
      <c r="G211" s="274"/>
      <c r="H211" s="277">
        <v>259.76999999999998</v>
      </c>
      <c r="I211" s="278"/>
      <c r="J211" s="274"/>
      <c r="K211" s="274"/>
      <c r="L211" s="279"/>
      <c r="M211" s="280"/>
      <c r="N211" s="281"/>
      <c r="O211" s="281"/>
      <c r="P211" s="281"/>
      <c r="Q211" s="281"/>
      <c r="R211" s="281"/>
      <c r="S211" s="281"/>
      <c r="T211" s="28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3" t="s">
        <v>906</v>
      </c>
      <c r="AU211" s="283" t="s">
        <v>85</v>
      </c>
      <c r="AV211" s="14" t="s">
        <v>196</v>
      </c>
      <c r="AW211" s="14" t="s">
        <v>33</v>
      </c>
      <c r="AX211" s="14" t="s">
        <v>83</v>
      </c>
      <c r="AY211" s="283" t="s">
        <v>183</v>
      </c>
    </row>
    <row r="212" s="12" customFormat="1" ht="22.8" customHeight="1">
      <c r="A212" s="12"/>
      <c r="B212" s="212"/>
      <c r="C212" s="213"/>
      <c r="D212" s="214" t="s">
        <v>75</v>
      </c>
      <c r="E212" s="226" t="s">
        <v>994</v>
      </c>
      <c r="F212" s="226" t="s">
        <v>995</v>
      </c>
      <c r="G212" s="213"/>
      <c r="H212" s="213"/>
      <c r="I212" s="216"/>
      <c r="J212" s="227">
        <f>BK212</f>
        <v>0</v>
      </c>
      <c r="K212" s="213"/>
      <c r="L212" s="218"/>
      <c r="M212" s="219"/>
      <c r="N212" s="220"/>
      <c r="O212" s="220"/>
      <c r="P212" s="221">
        <f>SUM(P213:P217)</f>
        <v>0</v>
      </c>
      <c r="Q212" s="220"/>
      <c r="R212" s="221">
        <f>SUM(R213:R217)</f>
        <v>0</v>
      </c>
      <c r="S212" s="220"/>
      <c r="T212" s="222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3" t="s">
        <v>83</v>
      </c>
      <c r="AT212" s="224" t="s">
        <v>75</v>
      </c>
      <c r="AU212" s="224" t="s">
        <v>83</v>
      </c>
      <c r="AY212" s="223" t="s">
        <v>183</v>
      </c>
      <c r="BK212" s="225">
        <f>SUM(BK213:BK217)</f>
        <v>0</v>
      </c>
    </row>
    <row r="213" s="2" customFormat="1" ht="24.15" customHeight="1">
      <c r="A213" s="39"/>
      <c r="B213" s="40"/>
      <c r="C213" s="228" t="s">
        <v>228</v>
      </c>
      <c r="D213" s="228" t="s">
        <v>186</v>
      </c>
      <c r="E213" s="229" t="s">
        <v>996</v>
      </c>
      <c r="F213" s="230" t="s">
        <v>997</v>
      </c>
      <c r="G213" s="231" t="s">
        <v>350</v>
      </c>
      <c r="H213" s="232">
        <v>41.332999999999998</v>
      </c>
      <c r="I213" s="233"/>
      <c r="J213" s="234">
        <f>ROUND(I213*H213,2)</f>
        <v>0</v>
      </c>
      <c r="K213" s="230" t="s">
        <v>194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196</v>
      </c>
      <c r="AT213" s="239" t="s">
        <v>186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196</v>
      </c>
      <c r="BM213" s="239" t="s">
        <v>998</v>
      </c>
    </row>
    <row r="214" s="2" customFormat="1" ht="24.15" customHeight="1">
      <c r="A214" s="39"/>
      <c r="B214" s="40"/>
      <c r="C214" s="228" t="s">
        <v>277</v>
      </c>
      <c r="D214" s="228" t="s">
        <v>186</v>
      </c>
      <c r="E214" s="229" t="s">
        <v>999</v>
      </c>
      <c r="F214" s="230" t="s">
        <v>1000</v>
      </c>
      <c r="G214" s="231" t="s">
        <v>350</v>
      </c>
      <c r="H214" s="232">
        <v>41.332999999999998</v>
      </c>
      <c r="I214" s="233"/>
      <c r="J214" s="234">
        <f>ROUND(I214*H214,2)</f>
        <v>0</v>
      </c>
      <c r="K214" s="230" t="s">
        <v>194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196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196</v>
      </c>
      <c r="BM214" s="239" t="s">
        <v>1001</v>
      </c>
    </row>
    <row r="215" s="2" customFormat="1" ht="24.15" customHeight="1">
      <c r="A215" s="39"/>
      <c r="B215" s="40"/>
      <c r="C215" s="228" t="s">
        <v>233</v>
      </c>
      <c r="D215" s="228" t="s">
        <v>186</v>
      </c>
      <c r="E215" s="229" t="s">
        <v>1002</v>
      </c>
      <c r="F215" s="230" t="s">
        <v>1003</v>
      </c>
      <c r="G215" s="231" t="s">
        <v>350</v>
      </c>
      <c r="H215" s="232">
        <v>578.66200000000003</v>
      </c>
      <c r="I215" s="233"/>
      <c r="J215" s="234">
        <f>ROUND(I215*H215,2)</f>
        <v>0</v>
      </c>
      <c r="K215" s="230" t="s">
        <v>194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196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196</v>
      </c>
      <c r="BM215" s="239" t="s">
        <v>1004</v>
      </c>
    </row>
    <row r="216" s="13" customFormat="1">
      <c r="A216" s="13"/>
      <c r="B216" s="262"/>
      <c r="C216" s="263"/>
      <c r="D216" s="257" t="s">
        <v>906</v>
      </c>
      <c r="E216" s="263"/>
      <c r="F216" s="265" t="s">
        <v>1005</v>
      </c>
      <c r="G216" s="263"/>
      <c r="H216" s="266">
        <v>578.66200000000003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2" t="s">
        <v>906</v>
      </c>
      <c r="AU216" s="272" t="s">
        <v>85</v>
      </c>
      <c r="AV216" s="13" t="s">
        <v>85</v>
      </c>
      <c r="AW216" s="13" t="s">
        <v>4</v>
      </c>
      <c r="AX216" s="13" t="s">
        <v>83</v>
      </c>
      <c r="AY216" s="272" t="s">
        <v>183</v>
      </c>
    </row>
    <row r="217" s="2" customFormat="1" ht="44.25" customHeight="1">
      <c r="A217" s="39"/>
      <c r="B217" s="40"/>
      <c r="C217" s="228" t="s">
        <v>284</v>
      </c>
      <c r="D217" s="228" t="s">
        <v>186</v>
      </c>
      <c r="E217" s="229" t="s">
        <v>1006</v>
      </c>
      <c r="F217" s="230" t="s">
        <v>1007</v>
      </c>
      <c r="G217" s="231" t="s">
        <v>350</v>
      </c>
      <c r="H217" s="232">
        <v>41.332999999999998</v>
      </c>
      <c r="I217" s="233"/>
      <c r="J217" s="234">
        <f>ROUND(I217*H217,2)</f>
        <v>0</v>
      </c>
      <c r="K217" s="230" t="s">
        <v>194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196</v>
      </c>
      <c r="AT217" s="239" t="s">
        <v>186</v>
      </c>
      <c r="AU217" s="239" t="s">
        <v>85</v>
      </c>
      <c r="AY217" s="18" t="s">
        <v>183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196</v>
      </c>
      <c r="BM217" s="239" t="s">
        <v>1008</v>
      </c>
    </row>
    <row r="218" s="12" customFormat="1" ht="22.8" customHeight="1">
      <c r="A218" s="12"/>
      <c r="B218" s="212"/>
      <c r="C218" s="213"/>
      <c r="D218" s="214" t="s">
        <v>75</v>
      </c>
      <c r="E218" s="226" t="s">
        <v>1009</v>
      </c>
      <c r="F218" s="226" t="s">
        <v>1010</v>
      </c>
      <c r="G218" s="213"/>
      <c r="H218" s="213"/>
      <c r="I218" s="216"/>
      <c r="J218" s="227">
        <f>BK218</f>
        <v>0</v>
      </c>
      <c r="K218" s="213"/>
      <c r="L218" s="218"/>
      <c r="M218" s="219"/>
      <c r="N218" s="220"/>
      <c r="O218" s="220"/>
      <c r="P218" s="221">
        <f>P219</f>
        <v>0</v>
      </c>
      <c r="Q218" s="220"/>
      <c r="R218" s="221">
        <f>R219</f>
        <v>0</v>
      </c>
      <c r="S218" s="220"/>
      <c r="T218" s="222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3" t="s">
        <v>83</v>
      </c>
      <c r="AT218" s="224" t="s">
        <v>75</v>
      </c>
      <c r="AU218" s="224" t="s">
        <v>83</v>
      </c>
      <c r="AY218" s="223" t="s">
        <v>183</v>
      </c>
      <c r="BK218" s="225">
        <f>BK219</f>
        <v>0</v>
      </c>
    </row>
    <row r="219" s="2" customFormat="1" ht="24.15" customHeight="1">
      <c r="A219" s="39"/>
      <c r="B219" s="40"/>
      <c r="C219" s="228" t="s">
        <v>239</v>
      </c>
      <c r="D219" s="228" t="s">
        <v>186</v>
      </c>
      <c r="E219" s="229" t="s">
        <v>1011</v>
      </c>
      <c r="F219" s="230" t="s">
        <v>1012</v>
      </c>
      <c r="G219" s="231" t="s">
        <v>350</v>
      </c>
      <c r="H219" s="232">
        <v>14.760999999999999</v>
      </c>
      <c r="I219" s="233"/>
      <c r="J219" s="234">
        <f>ROUND(I219*H219,2)</f>
        <v>0</v>
      </c>
      <c r="K219" s="230" t="s">
        <v>194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196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196</v>
      </c>
      <c r="BM219" s="239" t="s">
        <v>1013</v>
      </c>
    </row>
    <row r="220" s="12" customFormat="1" ht="25.92" customHeight="1">
      <c r="A220" s="12"/>
      <c r="B220" s="212"/>
      <c r="C220" s="213"/>
      <c r="D220" s="214" t="s">
        <v>75</v>
      </c>
      <c r="E220" s="215" t="s">
        <v>181</v>
      </c>
      <c r="F220" s="215" t="s">
        <v>182</v>
      </c>
      <c r="G220" s="213"/>
      <c r="H220" s="213"/>
      <c r="I220" s="216"/>
      <c r="J220" s="217">
        <f>BK220</f>
        <v>0</v>
      </c>
      <c r="K220" s="213"/>
      <c r="L220" s="218"/>
      <c r="M220" s="219"/>
      <c r="N220" s="220"/>
      <c r="O220" s="220"/>
      <c r="P220" s="221">
        <f>P221+P228+P243+P284+P292+P330+P369+P385</f>
        <v>0</v>
      </c>
      <c r="Q220" s="220"/>
      <c r="R220" s="221">
        <f>R221+R228+R243+R284+R292+R330+R369+R385</f>
        <v>11.374955400000001</v>
      </c>
      <c r="S220" s="220"/>
      <c r="T220" s="222">
        <f>T221+T228+T243+T284+T292+T330+T369+T385</f>
        <v>4.4023959399999999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3" t="s">
        <v>85</v>
      </c>
      <c r="AT220" s="224" t="s">
        <v>75</v>
      </c>
      <c r="AU220" s="224" t="s">
        <v>76</v>
      </c>
      <c r="AY220" s="223" t="s">
        <v>183</v>
      </c>
      <c r="BK220" s="225">
        <f>BK221+BK228+BK243+BK284+BK292+BK330+BK369+BK385</f>
        <v>0</v>
      </c>
    </row>
    <row r="221" s="12" customFormat="1" ht="22.8" customHeight="1">
      <c r="A221" s="12"/>
      <c r="B221" s="212"/>
      <c r="C221" s="213"/>
      <c r="D221" s="214" t="s">
        <v>75</v>
      </c>
      <c r="E221" s="226" t="s">
        <v>1014</v>
      </c>
      <c r="F221" s="226" t="s">
        <v>1015</v>
      </c>
      <c r="G221" s="213"/>
      <c r="H221" s="213"/>
      <c r="I221" s="216"/>
      <c r="J221" s="227">
        <f>BK221</f>
        <v>0</v>
      </c>
      <c r="K221" s="213"/>
      <c r="L221" s="218"/>
      <c r="M221" s="219"/>
      <c r="N221" s="220"/>
      <c r="O221" s="220"/>
      <c r="P221" s="221">
        <f>SUM(P222:P227)</f>
        <v>0</v>
      </c>
      <c r="Q221" s="220"/>
      <c r="R221" s="221">
        <f>SUM(R222:R227)</f>
        <v>0.001</v>
      </c>
      <c r="S221" s="220"/>
      <c r="T221" s="222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3" t="s">
        <v>85</v>
      </c>
      <c r="AT221" s="224" t="s">
        <v>75</v>
      </c>
      <c r="AU221" s="224" t="s">
        <v>83</v>
      </c>
      <c r="AY221" s="223" t="s">
        <v>183</v>
      </c>
      <c r="BK221" s="225">
        <f>SUM(BK222:BK227)</f>
        <v>0</v>
      </c>
    </row>
    <row r="222" s="2" customFormat="1" ht="24.15" customHeight="1">
      <c r="A222" s="39"/>
      <c r="B222" s="40"/>
      <c r="C222" s="228" t="s">
        <v>291</v>
      </c>
      <c r="D222" s="228" t="s">
        <v>186</v>
      </c>
      <c r="E222" s="229" t="s">
        <v>1016</v>
      </c>
      <c r="F222" s="230" t="s">
        <v>1017</v>
      </c>
      <c r="G222" s="231" t="s">
        <v>469</v>
      </c>
      <c r="H222" s="232">
        <v>0.64200000000000002</v>
      </c>
      <c r="I222" s="233"/>
      <c r="J222" s="234">
        <f>ROUND(I222*H222,2)</f>
        <v>0</v>
      </c>
      <c r="K222" s="230" t="s">
        <v>194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190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190</v>
      </c>
      <c r="BM222" s="239" t="s">
        <v>1018</v>
      </c>
    </row>
    <row r="223" s="13" customFormat="1">
      <c r="A223" s="13"/>
      <c r="B223" s="262"/>
      <c r="C223" s="263"/>
      <c r="D223" s="257" t="s">
        <v>906</v>
      </c>
      <c r="E223" s="264" t="s">
        <v>1</v>
      </c>
      <c r="F223" s="265" t="s">
        <v>1019</v>
      </c>
      <c r="G223" s="263"/>
      <c r="H223" s="266">
        <v>0.64200000000000002</v>
      </c>
      <c r="I223" s="267"/>
      <c r="J223" s="263"/>
      <c r="K223" s="263"/>
      <c r="L223" s="268"/>
      <c r="M223" s="269"/>
      <c r="N223" s="270"/>
      <c r="O223" s="270"/>
      <c r="P223" s="270"/>
      <c r="Q223" s="270"/>
      <c r="R223" s="270"/>
      <c r="S223" s="270"/>
      <c r="T223" s="27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2" t="s">
        <v>906</v>
      </c>
      <c r="AU223" s="272" t="s">
        <v>85</v>
      </c>
      <c r="AV223" s="13" t="s">
        <v>85</v>
      </c>
      <c r="AW223" s="13" t="s">
        <v>33</v>
      </c>
      <c r="AX223" s="13" t="s">
        <v>83</v>
      </c>
      <c r="AY223" s="272" t="s">
        <v>183</v>
      </c>
    </row>
    <row r="224" s="2" customFormat="1" ht="16.5" customHeight="1">
      <c r="A224" s="39"/>
      <c r="B224" s="40"/>
      <c r="C224" s="241" t="s">
        <v>244</v>
      </c>
      <c r="D224" s="241" t="s">
        <v>191</v>
      </c>
      <c r="E224" s="242" t="s">
        <v>1020</v>
      </c>
      <c r="F224" s="243" t="s">
        <v>1021</v>
      </c>
      <c r="G224" s="244" t="s">
        <v>350</v>
      </c>
      <c r="H224" s="245">
        <v>0.001</v>
      </c>
      <c r="I224" s="246"/>
      <c r="J224" s="247">
        <f>ROUND(I224*H224,2)</f>
        <v>0</v>
      </c>
      <c r="K224" s="243" t="s">
        <v>194</v>
      </c>
      <c r="L224" s="248"/>
      <c r="M224" s="249" t="s">
        <v>1</v>
      </c>
      <c r="N224" s="250" t="s">
        <v>41</v>
      </c>
      <c r="O224" s="92"/>
      <c r="P224" s="237">
        <f>O224*H224</f>
        <v>0</v>
      </c>
      <c r="Q224" s="237">
        <v>1</v>
      </c>
      <c r="R224" s="237">
        <f>Q224*H224</f>
        <v>0.001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195</v>
      </c>
      <c r="AT224" s="239" t="s">
        <v>191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1022</v>
      </c>
    </row>
    <row r="225" s="2" customFormat="1">
      <c r="A225" s="39"/>
      <c r="B225" s="40"/>
      <c r="C225" s="41"/>
      <c r="D225" s="257" t="s">
        <v>561</v>
      </c>
      <c r="E225" s="41"/>
      <c r="F225" s="258" t="s">
        <v>1023</v>
      </c>
      <c r="G225" s="41"/>
      <c r="H225" s="41"/>
      <c r="I225" s="259"/>
      <c r="J225" s="41"/>
      <c r="K225" s="41"/>
      <c r="L225" s="45"/>
      <c r="M225" s="260"/>
      <c r="N225" s="261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561</v>
      </c>
      <c r="AU225" s="18" t="s">
        <v>85</v>
      </c>
    </row>
    <row r="226" s="13" customFormat="1">
      <c r="A226" s="13"/>
      <c r="B226" s="262"/>
      <c r="C226" s="263"/>
      <c r="D226" s="257" t="s">
        <v>906</v>
      </c>
      <c r="E226" s="263"/>
      <c r="F226" s="265" t="s">
        <v>1024</v>
      </c>
      <c r="G226" s="263"/>
      <c r="H226" s="266">
        <v>0.001</v>
      </c>
      <c r="I226" s="267"/>
      <c r="J226" s="263"/>
      <c r="K226" s="263"/>
      <c r="L226" s="268"/>
      <c r="M226" s="269"/>
      <c r="N226" s="270"/>
      <c r="O226" s="270"/>
      <c r="P226" s="270"/>
      <c r="Q226" s="270"/>
      <c r="R226" s="270"/>
      <c r="S226" s="270"/>
      <c r="T226" s="27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72" t="s">
        <v>906</v>
      </c>
      <c r="AU226" s="272" t="s">
        <v>85</v>
      </c>
      <c r="AV226" s="13" t="s">
        <v>85</v>
      </c>
      <c r="AW226" s="13" t="s">
        <v>4</v>
      </c>
      <c r="AX226" s="13" t="s">
        <v>83</v>
      </c>
      <c r="AY226" s="272" t="s">
        <v>183</v>
      </c>
    </row>
    <row r="227" s="2" customFormat="1" ht="24.15" customHeight="1">
      <c r="A227" s="39"/>
      <c r="B227" s="40"/>
      <c r="C227" s="228" t="s">
        <v>298</v>
      </c>
      <c r="D227" s="228" t="s">
        <v>186</v>
      </c>
      <c r="E227" s="229" t="s">
        <v>1025</v>
      </c>
      <c r="F227" s="230" t="s">
        <v>1026</v>
      </c>
      <c r="G227" s="231" t="s">
        <v>350</v>
      </c>
      <c r="H227" s="232">
        <v>0.001</v>
      </c>
      <c r="I227" s="233"/>
      <c r="J227" s="234">
        <f>ROUND(I227*H227,2)</f>
        <v>0</v>
      </c>
      <c r="K227" s="230" t="s">
        <v>194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</v>
      </c>
      <c r="R227" s="237">
        <f>Q227*H227</f>
        <v>0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190</v>
      </c>
      <c r="AT227" s="239" t="s">
        <v>186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190</v>
      </c>
      <c r="BM227" s="239" t="s">
        <v>1027</v>
      </c>
    </row>
    <row r="228" s="12" customFormat="1" ht="22.8" customHeight="1">
      <c r="A228" s="12"/>
      <c r="B228" s="212"/>
      <c r="C228" s="213"/>
      <c r="D228" s="214" t="s">
        <v>75</v>
      </c>
      <c r="E228" s="226" t="s">
        <v>464</v>
      </c>
      <c r="F228" s="226" t="s">
        <v>465</v>
      </c>
      <c r="G228" s="213"/>
      <c r="H228" s="213"/>
      <c r="I228" s="216"/>
      <c r="J228" s="227">
        <f>BK228</f>
        <v>0</v>
      </c>
      <c r="K228" s="213"/>
      <c r="L228" s="218"/>
      <c r="M228" s="219"/>
      <c r="N228" s="220"/>
      <c r="O228" s="220"/>
      <c r="P228" s="221">
        <f>SUM(P229:P242)</f>
        <v>0</v>
      </c>
      <c r="Q228" s="220"/>
      <c r="R228" s="221">
        <f>SUM(R229:R242)</f>
        <v>1.3232492999999999</v>
      </c>
      <c r="S228" s="220"/>
      <c r="T228" s="222">
        <f>SUM(T229:T242)</f>
        <v>0.27229999999999999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3" t="s">
        <v>85</v>
      </c>
      <c r="AT228" s="224" t="s">
        <v>75</v>
      </c>
      <c r="AU228" s="224" t="s">
        <v>83</v>
      </c>
      <c r="AY228" s="223" t="s">
        <v>183</v>
      </c>
      <c r="BK228" s="225">
        <f>SUM(BK229:BK242)</f>
        <v>0</v>
      </c>
    </row>
    <row r="229" s="2" customFormat="1" ht="37.8" customHeight="1">
      <c r="A229" s="39"/>
      <c r="B229" s="40"/>
      <c r="C229" s="228" t="s">
        <v>195</v>
      </c>
      <c r="D229" s="228" t="s">
        <v>186</v>
      </c>
      <c r="E229" s="229" t="s">
        <v>1028</v>
      </c>
      <c r="F229" s="230" t="s">
        <v>1029</v>
      </c>
      <c r="G229" s="231" t="s">
        <v>469</v>
      </c>
      <c r="H229" s="232">
        <v>26.218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0.049849999999999998</v>
      </c>
      <c r="R229" s="237">
        <f>Q229*H229</f>
        <v>1.3069672999999999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1030</v>
      </c>
    </row>
    <row r="230" s="13" customFormat="1">
      <c r="A230" s="13"/>
      <c r="B230" s="262"/>
      <c r="C230" s="263"/>
      <c r="D230" s="257" t="s">
        <v>906</v>
      </c>
      <c r="E230" s="264" t="s">
        <v>1</v>
      </c>
      <c r="F230" s="265" t="s">
        <v>1031</v>
      </c>
      <c r="G230" s="263"/>
      <c r="H230" s="266">
        <v>12.408</v>
      </c>
      <c r="I230" s="267"/>
      <c r="J230" s="263"/>
      <c r="K230" s="263"/>
      <c r="L230" s="268"/>
      <c r="M230" s="269"/>
      <c r="N230" s="270"/>
      <c r="O230" s="270"/>
      <c r="P230" s="270"/>
      <c r="Q230" s="270"/>
      <c r="R230" s="270"/>
      <c r="S230" s="270"/>
      <c r="T230" s="27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72" t="s">
        <v>906</v>
      </c>
      <c r="AU230" s="272" t="s">
        <v>85</v>
      </c>
      <c r="AV230" s="13" t="s">
        <v>85</v>
      </c>
      <c r="AW230" s="13" t="s">
        <v>33</v>
      </c>
      <c r="AX230" s="13" t="s">
        <v>76</v>
      </c>
      <c r="AY230" s="272" t="s">
        <v>183</v>
      </c>
    </row>
    <row r="231" s="13" customFormat="1">
      <c r="A231" s="13"/>
      <c r="B231" s="262"/>
      <c r="C231" s="263"/>
      <c r="D231" s="257" t="s">
        <v>906</v>
      </c>
      <c r="E231" s="264" t="s">
        <v>1</v>
      </c>
      <c r="F231" s="265" t="s">
        <v>1032</v>
      </c>
      <c r="G231" s="263"/>
      <c r="H231" s="266">
        <v>6.7519999999999998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2" t="s">
        <v>906</v>
      </c>
      <c r="AU231" s="272" t="s">
        <v>85</v>
      </c>
      <c r="AV231" s="13" t="s">
        <v>85</v>
      </c>
      <c r="AW231" s="13" t="s">
        <v>33</v>
      </c>
      <c r="AX231" s="13" t="s">
        <v>76</v>
      </c>
      <c r="AY231" s="272" t="s">
        <v>183</v>
      </c>
    </row>
    <row r="232" s="13" customFormat="1">
      <c r="A232" s="13"/>
      <c r="B232" s="262"/>
      <c r="C232" s="263"/>
      <c r="D232" s="257" t="s">
        <v>906</v>
      </c>
      <c r="E232" s="264" t="s">
        <v>1</v>
      </c>
      <c r="F232" s="265" t="s">
        <v>1033</v>
      </c>
      <c r="G232" s="263"/>
      <c r="H232" s="266">
        <v>7.0579999999999998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2" t="s">
        <v>906</v>
      </c>
      <c r="AU232" s="272" t="s">
        <v>85</v>
      </c>
      <c r="AV232" s="13" t="s">
        <v>85</v>
      </c>
      <c r="AW232" s="13" t="s">
        <v>33</v>
      </c>
      <c r="AX232" s="13" t="s">
        <v>76</v>
      </c>
      <c r="AY232" s="272" t="s">
        <v>183</v>
      </c>
    </row>
    <row r="233" s="14" customFormat="1">
      <c r="A233" s="14"/>
      <c r="B233" s="273"/>
      <c r="C233" s="274"/>
      <c r="D233" s="257" t="s">
        <v>906</v>
      </c>
      <c r="E233" s="275" t="s">
        <v>1</v>
      </c>
      <c r="F233" s="276" t="s">
        <v>920</v>
      </c>
      <c r="G233" s="274"/>
      <c r="H233" s="277">
        <v>26.218</v>
      </c>
      <c r="I233" s="278"/>
      <c r="J233" s="274"/>
      <c r="K233" s="274"/>
      <c r="L233" s="279"/>
      <c r="M233" s="280"/>
      <c r="N233" s="281"/>
      <c r="O233" s="281"/>
      <c r="P233" s="281"/>
      <c r="Q233" s="281"/>
      <c r="R233" s="281"/>
      <c r="S233" s="281"/>
      <c r="T233" s="28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3" t="s">
        <v>906</v>
      </c>
      <c r="AU233" s="283" t="s">
        <v>85</v>
      </c>
      <c r="AV233" s="14" t="s">
        <v>196</v>
      </c>
      <c r="AW233" s="14" t="s">
        <v>33</v>
      </c>
      <c r="AX233" s="14" t="s">
        <v>83</v>
      </c>
      <c r="AY233" s="283" t="s">
        <v>183</v>
      </c>
    </row>
    <row r="234" s="2" customFormat="1" ht="21.75" customHeight="1">
      <c r="A234" s="39"/>
      <c r="B234" s="40"/>
      <c r="C234" s="228" t="s">
        <v>305</v>
      </c>
      <c r="D234" s="228" t="s">
        <v>186</v>
      </c>
      <c r="E234" s="229" t="s">
        <v>1034</v>
      </c>
      <c r="F234" s="230" t="s">
        <v>1035</v>
      </c>
      <c r="G234" s="231" t="s">
        <v>189</v>
      </c>
      <c r="H234" s="232">
        <v>1.28</v>
      </c>
      <c r="I234" s="233"/>
      <c r="J234" s="234">
        <f>ROUND(I234*H234,2)</f>
        <v>0</v>
      </c>
      <c r="K234" s="230" t="s">
        <v>194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0.0051500000000000001</v>
      </c>
      <c r="R234" s="237">
        <f>Q234*H234</f>
        <v>0.0065920000000000006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190</v>
      </c>
      <c r="AT234" s="239" t="s">
        <v>186</v>
      </c>
      <c r="AU234" s="239" t="s">
        <v>85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190</v>
      </c>
      <c r="BM234" s="239" t="s">
        <v>1036</v>
      </c>
    </row>
    <row r="235" s="13" customFormat="1">
      <c r="A235" s="13"/>
      <c r="B235" s="262"/>
      <c r="C235" s="263"/>
      <c r="D235" s="257" t="s">
        <v>906</v>
      </c>
      <c r="E235" s="264" t="s">
        <v>1</v>
      </c>
      <c r="F235" s="265" t="s">
        <v>1037</v>
      </c>
      <c r="G235" s="263"/>
      <c r="H235" s="266">
        <v>1.28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2" t="s">
        <v>906</v>
      </c>
      <c r="AU235" s="272" t="s">
        <v>85</v>
      </c>
      <c r="AV235" s="13" t="s">
        <v>85</v>
      </c>
      <c r="AW235" s="13" t="s">
        <v>33</v>
      </c>
      <c r="AX235" s="13" t="s">
        <v>83</v>
      </c>
      <c r="AY235" s="272" t="s">
        <v>183</v>
      </c>
    </row>
    <row r="236" s="2" customFormat="1" ht="33" customHeight="1">
      <c r="A236" s="39"/>
      <c r="B236" s="40"/>
      <c r="C236" s="228" t="s">
        <v>251</v>
      </c>
      <c r="D236" s="228" t="s">
        <v>186</v>
      </c>
      <c r="E236" s="229" t="s">
        <v>1038</v>
      </c>
      <c r="F236" s="230" t="s">
        <v>1039</v>
      </c>
      <c r="G236" s="231" t="s">
        <v>247</v>
      </c>
      <c r="H236" s="232">
        <v>3</v>
      </c>
      <c r="I236" s="233"/>
      <c r="J236" s="234">
        <f>ROUND(I236*H236,2)</f>
        <v>0</v>
      </c>
      <c r="K236" s="230" t="s">
        <v>194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3.0000000000000001E-05</v>
      </c>
      <c r="R236" s="237">
        <f>Q236*H236</f>
        <v>9.0000000000000006E-05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190</v>
      </c>
      <c r="AT236" s="239" t="s">
        <v>186</v>
      </c>
      <c r="AU236" s="239" t="s">
        <v>85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190</v>
      </c>
      <c r="BM236" s="239" t="s">
        <v>1040</v>
      </c>
    </row>
    <row r="237" s="13" customFormat="1">
      <c r="A237" s="13"/>
      <c r="B237" s="262"/>
      <c r="C237" s="263"/>
      <c r="D237" s="257" t="s">
        <v>906</v>
      </c>
      <c r="E237" s="264" t="s">
        <v>1</v>
      </c>
      <c r="F237" s="265" t="s">
        <v>1041</v>
      </c>
      <c r="G237" s="263"/>
      <c r="H237" s="266">
        <v>3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2" t="s">
        <v>906</v>
      </c>
      <c r="AU237" s="272" t="s">
        <v>85</v>
      </c>
      <c r="AV237" s="13" t="s">
        <v>85</v>
      </c>
      <c r="AW237" s="13" t="s">
        <v>33</v>
      </c>
      <c r="AX237" s="13" t="s">
        <v>83</v>
      </c>
      <c r="AY237" s="272" t="s">
        <v>183</v>
      </c>
    </row>
    <row r="238" s="2" customFormat="1" ht="24.15" customHeight="1">
      <c r="A238" s="39"/>
      <c r="B238" s="40"/>
      <c r="C238" s="241" t="s">
        <v>312</v>
      </c>
      <c r="D238" s="241" t="s">
        <v>191</v>
      </c>
      <c r="E238" s="242" t="s">
        <v>1042</v>
      </c>
      <c r="F238" s="243" t="s">
        <v>1043</v>
      </c>
      <c r="G238" s="244" t="s">
        <v>247</v>
      </c>
      <c r="H238" s="245">
        <v>3</v>
      </c>
      <c r="I238" s="246"/>
      <c r="J238" s="247">
        <f>ROUND(I238*H238,2)</f>
        <v>0</v>
      </c>
      <c r="K238" s="243" t="s">
        <v>194</v>
      </c>
      <c r="L238" s="248"/>
      <c r="M238" s="249" t="s">
        <v>1</v>
      </c>
      <c r="N238" s="250" t="s">
        <v>41</v>
      </c>
      <c r="O238" s="92"/>
      <c r="P238" s="237">
        <f>O238*H238</f>
        <v>0</v>
      </c>
      <c r="Q238" s="237">
        <v>0.0032000000000000002</v>
      </c>
      <c r="R238" s="237">
        <f>Q238*H238</f>
        <v>0.0096000000000000009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195</v>
      </c>
      <c r="AT238" s="239" t="s">
        <v>191</v>
      </c>
      <c r="AU238" s="239" t="s">
        <v>85</v>
      </c>
      <c r="AY238" s="18" t="s">
        <v>183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190</v>
      </c>
      <c r="BM238" s="239" t="s">
        <v>1044</v>
      </c>
    </row>
    <row r="239" s="2" customFormat="1" ht="16.5" customHeight="1">
      <c r="A239" s="39"/>
      <c r="B239" s="40"/>
      <c r="C239" s="228" t="s">
        <v>254</v>
      </c>
      <c r="D239" s="228" t="s">
        <v>186</v>
      </c>
      <c r="E239" s="229" t="s">
        <v>1045</v>
      </c>
      <c r="F239" s="230" t="s">
        <v>1046</v>
      </c>
      <c r="G239" s="231" t="s">
        <v>469</v>
      </c>
      <c r="H239" s="232">
        <v>6.8399999999999999</v>
      </c>
      <c r="I239" s="233"/>
      <c r="J239" s="234">
        <f>ROUND(I239*H239,2)</f>
        <v>0</v>
      </c>
      <c r="K239" s="230" t="s">
        <v>194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</v>
      </c>
      <c r="R239" s="237">
        <f>Q239*H239</f>
        <v>0</v>
      </c>
      <c r="S239" s="237">
        <v>0.0275</v>
      </c>
      <c r="T239" s="238">
        <f>S239*H239</f>
        <v>0.18809999999999999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190</v>
      </c>
      <c r="AT239" s="239" t="s">
        <v>186</v>
      </c>
      <c r="AU239" s="239" t="s">
        <v>85</v>
      </c>
      <c r="AY239" s="18" t="s">
        <v>183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190</v>
      </c>
      <c r="BM239" s="239" t="s">
        <v>1047</v>
      </c>
    </row>
    <row r="240" s="13" customFormat="1">
      <c r="A240" s="13"/>
      <c r="B240" s="262"/>
      <c r="C240" s="263"/>
      <c r="D240" s="257" t="s">
        <v>906</v>
      </c>
      <c r="E240" s="264" t="s">
        <v>1</v>
      </c>
      <c r="F240" s="265" t="s">
        <v>1048</v>
      </c>
      <c r="G240" s="263"/>
      <c r="H240" s="266">
        <v>6.8399999999999999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72" t="s">
        <v>906</v>
      </c>
      <c r="AU240" s="272" t="s">
        <v>85</v>
      </c>
      <c r="AV240" s="13" t="s">
        <v>85</v>
      </c>
      <c r="AW240" s="13" t="s">
        <v>33</v>
      </c>
      <c r="AX240" s="13" t="s">
        <v>83</v>
      </c>
      <c r="AY240" s="272" t="s">
        <v>183</v>
      </c>
    </row>
    <row r="241" s="2" customFormat="1" ht="16.5" customHeight="1">
      <c r="A241" s="39"/>
      <c r="B241" s="40"/>
      <c r="C241" s="228" t="s">
        <v>319</v>
      </c>
      <c r="D241" s="228" t="s">
        <v>186</v>
      </c>
      <c r="E241" s="229" t="s">
        <v>1049</v>
      </c>
      <c r="F241" s="230" t="s">
        <v>1050</v>
      </c>
      <c r="G241" s="231" t="s">
        <v>247</v>
      </c>
      <c r="H241" s="232">
        <v>2</v>
      </c>
      <c r="I241" s="233"/>
      <c r="J241" s="234">
        <f>ROUND(I241*H241,2)</f>
        <v>0</v>
      </c>
      <c r="K241" s="230" t="s">
        <v>194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0.042099999999999999</v>
      </c>
      <c r="T241" s="238">
        <f>S241*H241</f>
        <v>0.084199999999999997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190</v>
      </c>
      <c r="AT241" s="239" t="s">
        <v>186</v>
      </c>
      <c r="AU241" s="239" t="s">
        <v>85</v>
      </c>
      <c r="AY241" s="18" t="s">
        <v>183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190</v>
      </c>
      <c r="BM241" s="239" t="s">
        <v>1051</v>
      </c>
    </row>
    <row r="242" s="2" customFormat="1" ht="24.15" customHeight="1">
      <c r="A242" s="39"/>
      <c r="B242" s="40"/>
      <c r="C242" s="228" t="s">
        <v>258</v>
      </c>
      <c r="D242" s="228" t="s">
        <v>186</v>
      </c>
      <c r="E242" s="229" t="s">
        <v>1052</v>
      </c>
      <c r="F242" s="230" t="s">
        <v>1053</v>
      </c>
      <c r="G242" s="231" t="s">
        <v>350</v>
      </c>
      <c r="H242" s="232">
        <v>1.323</v>
      </c>
      <c r="I242" s="233"/>
      <c r="J242" s="234">
        <f>ROUND(I242*H242,2)</f>
        <v>0</v>
      </c>
      <c r="K242" s="230" t="s">
        <v>194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190</v>
      </c>
      <c r="AT242" s="239" t="s">
        <v>186</v>
      </c>
      <c r="AU242" s="239" t="s">
        <v>85</v>
      </c>
      <c r="AY242" s="18" t="s">
        <v>183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190</v>
      </c>
      <c r="BM242" s="239" t="s">
        <v>1054</v>
      </c>
    </row>
    <row r="243" s="12" customFormat="1" ht="22.8" customHeight="1">
      <c r="A243" s="12"/>
      <c r="B243" s="212"/>
      <c r="C243" s="213"/>
      <c r="D243" s="214" t="s">
        <v>75</v>
      </c>
      <c r="E243" s="226" t="s">
        <v>1055</v>
      </c>
      <c r="F243" s="226" t="s">
        <v>1056</v>
      </c>
      <c r="G243" s="213"/>
      <c r="H243" s="213"/>
      <c r="I243" s="216"/>
      <c r="J243" s="227">
        <f>BK243</f>
        <v>0</v>
      </c>
      <c r="K243" s="213"/>
      <c r="L243" s="218"/>
      <c r="M243" s="219"/>
      <c r="N243" s="220"/>
      <c r="O243" s="220"/>
      <c r="P243" s="221">
        <f>SUM(P244:P283)</f>
        <v>0</v>
      </c>
      <c r="Q243" s="220"/>
      <c r="R243" s="221">
        <f>SUM(R244:R283)</f>
        <v>0.89133000000000007</v>
      </c>
      <c r="S243" s="220"/>
      <c r="T243" s="222">
        <f>SUM(T244:T283)</f>
        <v>0.79208208000000002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3" t="s">
        <v>85</v>
      </c>
      <c r="AT243" s="224" t="s">
        <v>75</v>
      </c>
      <c r="AU243" s="224" t="s">
        <v>83</v>
      </c>
      <c r="AY243" s="223" t="s">
        <v>183</v>
      </c>
      <c r="BK243" s="225">
        <f>SUM(BK244:BK283)</f>
        <v>0</v>
      </c>
    </row>
    <row r="244" s="2" customFormat="1" ht="16.5" customHeight="1">
      <c r="A244" s="39"/>
      <c r="B244" s="40"/>
      <c r="C244" s="228" t="s">
        <v>326</v>
      </c>
      <c r="D244" s="228" t="s">
        <v>186</v>
      </c>
      <c r="E244" s="229" t="s">
        <v>1057</v>
      </c>
      <c r="F244" s="230" t="s">
        <v>1058</v>
      </c>
      <c r="G244" s="231" t="s">
        <v>247</v>
      </c>
      <c r="H244" s="232">
        <v>12</v>
      </c>
      <c r="I244" s="233"/>
      <c r="J244" s="234">
        <f>ROUND(I244*H244,2)</f>
        <v>0</v>
      </c>
      <c r="K244" s="230" t="s">
        <v>194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0.001</v>
      </c>
      <c r="T244" s="238">
        <f>S244*H244</f>
        <v>0.012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190</v>
      </c>
      <c r="AT244" s="239" t="s">
        <v>186</v>
      </c>
      <c r="AU244" s="239" t="s">
        <v>85</v>
      </c>
      <c r="AY244" s="18" t="s">
        <v>183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190</v>
      </c>
      <c r="BM244" s="239" t="s">
        <v>1059</v>
      </c>
    </row>
    <row r="245" s="13" customFormat="1">
      <c r="A245" s="13"/>
      <c r="B245" s="262"/>
      <c r="C245" s="263"/>
      <c r="D245" s="257" t="s">
        <v>906</v>
      </c>
      <c r="E245" s="264" t="s">
        <v>1</v>
      </c>
      <c r="F245" s="265" t="s">
        <v>1060</v>
      </c>
      <c r="G245" s="263"/>
      <c r="H245" s="266">
        <v>3</v>
      </c>
      <c r="I245" s="267"/>
      <c r="J245" s="263"/>
      <c r="K245" s="263"/>
      <c r="L245" s="268"/>
      <c r="M245" s="269"/>
      <c r="N245" s="270"/>
      <c r="O245" s="270"/>
      <c r="P245" s="270"/>
      <c r="Q245" s="270"/>
      <c r="R245" s="270"/>
      <c r="S245" s="270"/>
      <c r="T245" s="27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72" t="s">
        <v>906</v>
      </c>
      <c r="AU245" s="272" t="s">
        <v>85</v>
      </c>
      <c r="AV245" s="13" t="s">
        <v>85</v>
      </c>
      <c r="AW245" s="13" t="s">
        <v>33</v>
      </c>
      <c r="AX245" s="13" t="s">
        <v>76</v>
      </c>
      <c r="AY245" s="272" t="s">
        <v>183</v>
      </c>
    </row>
    <row r="246" s="13" customFormat="1">
      <c r="A246" s="13"/>
      <c r="B246" s="262"/>
      <c r="C246" s="263"/>
      <c r="D246" s="257" t="s">
        <v>906</v>
      </c>
      <c r="E246" s="264" t="s">
        <v>1</v>
      </c>
      <c r="F246" s="265" t="s">
        <v>1061</v>
      </c>
      <c r="G246" s="263"/>
      <c r="H246" s="266">
        <v>3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2" t="s">
        <v>906</v>
      </c>
      <c r="AU246" s="272" t="s">
        <v>85</v>
      </c>
      <c r="AV246" s="13" t="s">
        <v>85</v>
      </c>
      <c r="AW246" s="13" t="s">
        <v>33</v>
      </c>
      <c r="AX246" s="13" t="s">
        <v>76</v>
      </c>
      <c r="AY246" s="272" t="s">
        <v>183</v>
      </c>
    </row>
    <row r="247" s="13" customFormat="1">
      <c r="A247" s="13"/>
      <c r="B247" s="262"/>
      <c r="C247" s="263"/>
      <c r="D247" s="257" t="s">
        <v>906</v>
      </c>
      <c r="E247" s="264" t="s">
        <v>1</v>
      </c>
      <c r="F247" s="265" t="s">
        <v>1062</v>
      </c>
      <c r="G247" s="263"/>
      <c r="H247" s="266">
        <v>3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2" t="s">
        <v>906</v>
      </c>
      <c r="AU247" s="272" t="s">
        <v>85</v>
      </c>
      <c r="AV247" s="13" t="s">
        <v>85</v>
      </c>
      <c r="AW247" s="13" t="s">
        <v>33</v>
      </c>
      <c r="AX247" s="13" t="s">
        <v>76</v>
      </c>
      <c r="AY247" s="272" t="s">
        <v>183</v>
      </c>
    </row>
    <row r="248" s="13" customFormat="1">
      <c r="A248" s="13"/>
      <c r="B248" s="262"/>
      <c r="C248" s="263"/>
      <c r="D248" s="257" t="s">
        <v>906</v>
      </c>
      <c r="E248" s="264" t="s">
        <v>1</v>
      </c>
      <c r="F248" s="265" t="s">
        <v>1063</v>
      </c>
      <c r="G248" s="263"/>
      <c r="H248" s="266">
        <v>3</v>
      </c>
      <c r="I248" s="267"/>
      <c r="J248" s="263"/>
      <c r="K248" s="263"/>
      <c r="L248" s="268"/>
      <c r="M248" s="269"/>
      <c r="N248" s="270"/>
      <c r="O248" s="270"/>
      <c r="P248" s="270"/>
      <c r="Q248" s="270"/>
      <c r="R248" s="270"/>
      <c r="S248" s="270"/>
      <c r="T248" s="27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2" t="s">
        <v>906</v>
      </c>
      <c r="AU248" s="272" t="s">
        <v>85</v>
      </c>
      <c r="AV248" s="13" t="s">
        <v>85</v>
      </c>
      <c r="AW248" s="13" t="s">
        <v>33</v>
      </c>
      <c r="AX248" s="13" t="s">
        <v>76</v>
      </c>
      <c r="AY248" s="272" t="s">
        <v>183</v>
      </c>
    </row>
    <row r="249" s="14" customFormat="1">
      <c r="A249" s="14"/>
      <c r="B249" s="273"/>
      <c r="C249" s="274"/>
      <c r="D249" s="257" t="s">
        <v>906</v>
      </c>
      <c r="E249" s="275" t="s">
        <v>1</v>
      </c>
      <c r="F249" s="276" t="s">
        <v>920</v>
      </c>
      <c r="G249" s="274"/>
      <c r="H249" s="277">
        <v>12</v>
      </c>
      <c r="I249" s="278"/>
      <c r="J249" s="274"/>
      <c r="K249" s="274"/>
      <c r="L249" s="279"/>
      <c r="M249" s="280"/>
      <c r="N249" s="281"/>
      <c r="O249" s="281"/>
      <c r="P249" s="281"/>
      <c r="Q249" s="281"/>
      <c r="R249" s="281"/>
      <c r="S249" s="281"/>
      <c r="T249" s="28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83" t="s">
        <v>906</v>
      </c>
      <c r="AU249" s="283" t="s">
        <v>85</v>
      </c>
      <c r="AV249" s="14" t="s">
        <v>196</v>
      </c>
      <c r="AW249" s="14" t="s">
        <v>33</v>
      </c>
      <c r="AX249" s="14" t="s">
        <v>83</v>
      </c>
      <c r="AY249" s="283" t="s">
        <v>183</v>
      </c>
    </row>
    <row r="250" s="2" customFormat="1" ht="24.15" customHeight="1">
      <c r="A250" s="39"/>
      <c r="B250" s="40"/>
      <c r="C250" s="228" t="s">
        <v>261</v>
      </c>
      <c r="D250" s="228" t="s">
        <v>186</v>
      </c>
      <c r="E250" s="229" t="s">
        <v>1064</v>
      </c>
      <c r="F250" s="230" t="s">
        <v>1065</v>
      </c>
      <c r="G250" s="231" t="s">
        <v>247</v>
      </c>
      <c r="H250" s="232">
        <v>16</v>
      </c>
      <c r="I250" s="233"/>
      <c r="J250" s="234">
        <f>ROUND(I250*H250,2)</f>
        <v>0</v>
      </c>
      <c r="K250" s="230" t="s">
        <v>194</v>
      </c>
      <c r="L250" s="45"/>
      <c r="M250" s="235" t="s">
        <v>1</v>
      </c>
      <c r="N250" s="236" t="s">
        <v>41</v>
      </c>
      <c r="O250" s="92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190</v>
      </c>
      <c r="AT250" s="239" t="s">
        <v>186</v>
      </c>
      <c r="AU250" s="239" t="s">
        <v>85</v>
      </c>
      <c r="AY250" s="18" t="s">
        <v>183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190</v>
      </c>
      <c r="BM250" s="239" t="s">
        <v>1066</v>
      </c>
    </row>
    <row r="251" s="13" customFormat="1">
      <c r="A251" s="13"/>
      <c r="B251" s="262"/>
      <c r="C251" s="263"/>
      <c r="D251" s="257" t="s">
        <v>906</v>
      </c>
      <c r="E251" s="264" t="s">
        <v>1</v>
      </c>
      <c r="F251" s="265" t="s">
        <v>1067</v>
      </c>
      <c r="G251" s="263"/>
      <c r="H251" s="266">
        <v>6</v>
      </c>
      <c r="I251" s="267"/>
      <c r="J251" s="263"/>
      <c r="K251" s="263"/>
      <c r="L251" s="268"/>
      <c r="M251" s="269"/>
      <c r="N251" s="270"/>
      <c r="O251" s="270"/>
      <c r="P251" s="270"/>
      <c r="Q251" s="270"/>
      <c r="R251" s="270"/>
      <c r="S251" s="270"/>
      <c r="T251" s="27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2" t="s">
        <v>906</v>
      </c>
      <c r="AU251" s="272" t="s">
        <v>85</v>
      </c>
      <c r="AV251" s="13" t="s">
        <v>85</v>
      </c>
      <c r="AW251" s="13" t="s">
        <v>33</v>
      </c>
      <c r="AX251" s="13" t="s">
        <v>76</v>
      </c>
      <c r="AY251" s="272" t="s">
        <v>183</v>
      </c>
    </row>
    <row r="252" s="13" customFormat="1">
      <c r="A252" s="13"/>
      <c r="B252" s="262"/>
      <c r="C252" s="263"/>
      <c r="D252" s="257" t="s">
        <v>906</v>
      </c>
      <c r="E252" s="264" t="s">
        <v>1</v>
      </c>
      <c r="F252" s="265" t="s">
        <v>1068</v>
      </c>
      <c r="G252" s="263"/>
      <c r="H252" s="266">
        <v>10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72" t="s">
        <v>906</v>
      </c>
      <c r="AU252" s="272" t="s">
        <v>85</v>
      </c>
      <c r="AV252" s="13" t="s">
        <v>85</v>
      </c>
      <c r="AW252" s="13" t="s">
        <v>33</v>
      </c>
      <c r="AX252" s="13" t="s">
        <v>76</v>
      </c>
      <c r="AY252" s="272" t="s">
        <v>183</v>
      </c>
    </row>
    <row r="253" s="14" customFormat="1">
      <c r="A253" s="14"/>
      <c r="B253" s="273"/>
      <c r="C253" s="274"/>
      <c r="D253" s="257" t="s">
        <v>906</v>
      </c>
      <c r="E253" s="275" t="s">
        <v>1</v>
      </c>
      <c r="F253" s="276" t="s">
        <v>920</v>
      </c>
      <c r="G253" s="274"/>
      <c r="H253" s="277">
        <v>16</v>
      </c>
      <c r="I253" s="278"/>
      <c r="J253" s="274"/>
      <c r="K253" s="274"/>
      <c r="L253" s="279"/>
      <c r="M253" s="280"/>
      <c r="N253" s="281"/>
      <c r="O253" s="281"/>
      <c r="P253" s="281"/>
      <c r="Q253" s="281"/>
      <c r="R253" s="281"/>
      <c r="S253" s="281"/>
      <c r="T253" s="28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83" t="s">
        <v>906</v>
      </c>
      <c r="AU253" s="283" t="s">
        <v>85</v>
      </c>
      <c r="AV253" s="14" t="s">
        <v>196</v>
      </c>
      <c r="AW253" s="14" t="s">
        <v>33</v>
      </c>
      <c r="AX253" s="14" t="s">
        <v>83</v>
      </c>
      <c r="AY253" s="283" t="s">
        <v>183</v>
      </c>
    </row>
    <row r="254" s="2" customFormat="1" ht="24.15" customHeight="1">
      <c r="A254" s="39"/>
      <c r="B254" s="40"/>
      <c r="C254" s="241" t="s">
        <v>333</v>
      </c>
      <c r="D254" s="241" t="s">
        <v>191</v>
      </c>
      <c r="E254" s="242" t="s">
        <v>1069</v>
      </c>
      <c r="F254" s="243" t="s">
        <v>1070</v>
      </c>
      <c r="G254" s="244" t="s">
        <v>247</v>
      </c>
      <c r="H254" s="245">
        <v>6</v>
      </c>
      <c r="I254" s="246"/>
      <c r="J254" s="247">
        <f>ROUND(I254*H254,2)</f>
        <v>0</v>
      </c>
      <c r="K254" s="243" t="s">
        <v>194</v>
      </c>
      <c r="L254" s="248"/>
      <c r="M254" s="249" t="s">
        <v>1</v>
      </c>
      <c r="N254" s="250" t="s">
        <v>41</v>
      </c>
      <c r="O254" s="92"/>
      <c r="P254" s="237">
        <f>O254*H254</f>
        <v>0</v>
      </c>
      <c r="Q254" s="237">
        <v>0.0195</v>
      </c>
      <c r="R254" s="237">
        <f>Q254*H254</f>
        <v>0.11699999999999999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195</v>
      </c>
      <c r="AT254" s="239" t="s">
        <v>191</v>
      </c>
      <c r="AU254" s="239" t="s">
        <v>85</v>
      </c>
      <c r="AY254" s="18" t="s">
        <v>183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190</v>
      </c>
      <c r="BM254" s="239" t="s">
        <v>1071</v>
      </c>
    </row>
    <row r="255" s="2" customFormat="1" ht="24.15" customHeight="1">
      <c r="A255" s="39"/>
      <c r="B255" s="40"/>
      <c r="C255" s="241" t="s">
        <v>266</v>
      </c>
      <c r="D255" s="241" t="s">
        <v>191</v>
      </c>
      <c r="E255" s="242" t="s">
        <v>1072</v>
      </c>
      <c r="F255" s="243" t="s">
        <v>1073</v>
      </c>
      <c r="G255" s="244" t="s">
        <v>247</v>
      </c>
      <c r="H255" s="245">
        <v>10</v>
      </c>
      <c r="I255" s="246"/>
      <c r="J255" s="247">
        <f>ROUND(I255*H255,2)</f>
        <v>0</v>
      </c>
      <c r="K255" s="243" t="s">
        <v>194</v>
      </c>
      <c r="L255" s="248"/>
      <c r="M255" s="249" t="s">
        <v>1</v>
      </c>
      <c r="N255" s="250" t="s">
        <v>41</v>
      </c>
      <c r="O255" s="92"/>
      <c r="P255" s="237">
        <f>O255*H255</f>
        <v>0</v>
      </c>
      <c r="Q255" s="237">
        <v>0.016</v>
      </c>
      <c r="R255" s="237">
        <f>Q255*H255</f>
        <v>0.16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195</v>
      </c>
      <c r="AT255" s="239" t="s">
        <v>191</v>
      </c>
      <c r="AU255" s="239" t="s">
        <v>85</v>
      </c>
      <c r="AY255" s="18" t="s">
        <v>183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190</v>
      </c>
      <c r="BM255" s="239" t="s">
        <v>1074</v>
      </c>
    </row>
    <row r="256" s="2" customFormat="1" ht="16.5" customHeight="1">
      <c r="A256" s="39"/>
      <c r="B256" s="40"/>
      <c r="C256" s="241" t="s">
        <v>340</v>
      </c>
      <c r="D256" s="241" t="s">
        <v>191</v>
      </c>
      <c r="E256" s="242" t="s">
        <v>1075</v>
      </c>
      <c r="F256" s="243" t="s">
        <v>1076</v>
      </c>
      <c r="G256" s="244" t="s">
        <v>247</v>
      </c>
      <c r="H256" s="245">
        <v>16</v>
      </c>
      <c r="I256" s="246"/>
      <c r="J256" s="247">
        <f>ROUND(I256*H256,2)</f>
        <v>0</v>
      </c>
      <c r="K256" s="243" t="s">
        <v>194</v>
      </c>
      <c r="L256" s="248"/>
      <c r="M256" s="249" t="s">
        <v>1</v>
      </c>
      <c r="N256" s="250" t="s">
        <v>41</v>
      </c>
      <c r="O256" s="92"/>
      <c r="P256" s="237">
        <f>O256*H256</f>
        <v>0</v>
      </c>
      <c r="Q256" s="237">
        <v>0.0022000000000000001</v>
      </c>
      <c r="R256" s="237">
        <f>Q256*H256</f>
        <v>0.035200000000000002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195</v>
      </c>
      <c r="AT256" s="239" t="s">
        <v>191</v>
      </c>
      <c r="AU256" s="239" t="s">
        <v>85</v>
      </c>
      <c r="AY256" s="18" t="s">
        <v>183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190</v>
      </c>
      <c r="BM256" s="239" t="s">
        <v>1077</v>
      </c>
    </row>
    <row r="257" s="2" customFormat="1" ht="16.5" customHeight="1">
      <c r="A257" s="39"/>
      <c r="B257" s="40"/>
      <c r="C257" s="241" t="s">
        <v>269</v>
      </c>
      <c r="D257" s="241" t="s">
        <v>191</v>
      </c>
      <c r="E257" s="242" t="s">
        <v>1078</v>
      </c>
      <c r="F257" s="243" t="s">
        <v>1079</v>
      </c>
      <c r="G257" s="244" t="s">
        <v>247</v>
      </c>
      <c r="H257" s="245">
        <v>6</v>
      </c>
      <c r="I257" s="246"/>
      <c r="J257" s="247">
        <f>ROUND(I257*H257,2)</f>
        <v>0</v>
      </c>
      <c r="K257" s="243" t="s">
        <v>1080</v>
      </c>
      <c r="L257" s="248"/>
      <c r="M257" s="249" t="s">
        <v>1</v>
      </c>
      <c r="N257" s="250" t="s">
        <v>41</v>
      </c>
      <c r="O257" s="92"/>
      <c r="P257" s="237">
        <f>O257*H257</f>
        <v>0</v>
      </c>
      <c r="Q257" s="237">
        <v>0.00014999999999999999</v>
      </c>
      <c r="R257" s="237">
        <f>Q257*H257</f>
        <v>0.00089999999999999998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195</v>
      </c>
      <c r="AT257" s="239" t="s">
        <v>191</v>
      </c>
      <c r="AU257" s="239" t="s">
        <v>85</v>
      </c>
      <c r="AY257" s="18" t="s">
        <v>183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190</v>
      </c>
      <c r="BM257" s="239" t="s">
        <v>1081</v>
      </c>
    </row>
    <row r="258" s="2" customFormat="1" ht="16.5" customHeight="1">
      <c r="A258" s="39"/>
      <c r="B258" s="40"/>
      <c r="C258" s="241" t="s">
        <v>347</v>
      </c>
      <c r="D258" s="241" t="s">
        <v>191</v>
      </c>
      <c r="E258" s="242" t="s">
        <v>1082</v>
      </c>
      <c r="F258" s="243" t="s">
        <v>1083</v>
      </c>
      <c r="G258" s="244" t="s">
        <v>247</v>
      </c>
      <c r="H258" s="245">
        <v>10</v>
      </c>
      <c r="I258" s="246"/>
      <c r="J258" s="247">
        <f>ROUND(I258*H258,2)</f>
        <v>0</v>
      </c>
      <c r="K258" s="243" t="s">
        <v>1080</v>
      </c>
      <c r="L258" s="248"/>
      <c r="M258" s="249" t="s">
        <v>1</v>
      </c>
      <c r="N258" s="250" t="s">
        <v>41</v>
      </c>
      <c r="O258" s="92"/>
      <c r="P258" s="237">
        <f>O258*H258</f>
        <v>0</v>
      </c>
      <c r="Q258" s="237">
        <v>0.00014999999999999999</v>
      </c>
      <c r="R258" s="237">
        <f>Q258*H258</f>
        <v>0.0014999999999999998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195</v>
      </c>
      <c r="AT258" s="239" t="s">
        <v>191</v>
      </c>
      <c r="AU258" s="239" t="s">
        <v>85</v>
      </c>
      <c r="AY258" s="18" t="s">
        <v>183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190</v>
      </c>
      <c r="BM258" s="239" t="s">
        <v>1084</v>
      </c>
    </row>
    <row r="259" s="2" customFormat="1" ht="24.15" customHeight="1">
      <c r="A259" s="39"/>
      <c r="B259" s="40"/>
      <c r="C259" s="228" t="s">
        <v>273</v>
      </c>
      <c r="D259" s="228" t="s">
        <v>186</v>
      </c>
      <c r="E259" s="229" t="s">
        <v>1085</v>
      </c>
      <c r="F259" s="230" t="s">
        <v>1086</v>
      </c>
      <c r="G259" s="231" t="s">
        <v>247</v>
      </c>
      <c r="H259" s="232">
        <v>11</v>
      </c>
      <c r="I259" s="233"/>
      <c r="J259" s="234">
        <f>ROUND(I259*H259,2)</f>
        <v>0</v>
      </c>
      <c r="K259" s="230" t="s">
        <v>194</v>
      </c>
      <c r="L259" s="45"/>
      <c r="M259" s="235" t="s">
        <v>1</v>
      </c>
      <c r="N259" s="236" t="s">
        <v>41</v>
      </c>
      <c r="O259" s="92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9" t="s">
        <v>190</v>
      </c>
      <c r="AT259" s="239" t="s">
        <v>186</v>
      </c>
      <c r="AU259" s="239" t="s">
        <v>85</v>
      </c>
      <c r="AY259" s="18" t="s">
        <v>183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8" t="s">
        <v>83</v>
      </c>
      <c r="BK259" s="240">
        <f>ROUND(I259*H259,2)</f>
        <v>0</v>
      </c>
      <c r="BL259" s="18" t="s">
        <v>190</v>
      </c>
      <c r="BM259" s="239" t="s">
        <v>1087</v>
      </c>
    </row>
    <row r="260" s="13" customFormat="1">
      <c r="A260" s="13"/>
      <c r="B260" s="262"/>
      <c r="C260" s="263"/>
      <c r="D260" s="257" t="s">
        <v>906</v>
      </c>
      <c r="E260" s="264" t="s">
        <v>1</v>
      </c>
      <c r="F260" s="265" t="s">
        <v>1088</v>
      </c>
      <c r="G260" s="263"/>
      <c r="H260" s="266">
        <v>11</v>
      </c>
      <c r="I260" s="267"/>
      <c r="J260" s="263"/>
      <c r="K260" s="263"/>
      <c r="L260" s="268"/>
      <c r="M260" s="269"/>
      <c r="N260" s="270"/>
      <c r="O260" s="270"/>
      <c r="P260" s="270"/>
      <c r="Q260" s="270"/>
      <c r="R260" s="270"/>
      <c r="S260" s="270"/>
      <c r="T260" s="27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72" t="s">
        <v>906</v>
      </c>
      <c r="AU260" s="272" t="s">
        <v>85</v>
      </c>
      <c r="AV260" s="13" t="s">
        <v>85</v>
      </c>
      <c r="AW260" s="13" t="s">
        <v>33</v>
      </c>
      <c r="AX260" s="13" t="s">
        <v>83</v>
      </c>
      <c r="AY260" s="272" t="s">
        <v>183</v>
      </c>
    </row>
    <row r="261" s="2" customFormat="1" ht="24.15" customHeight="1">
      <c r="A261" s="39"/>
      <c r="B261" s="40"/>
      <c r="C261" s="241" t="s">
        <v>357</v>
      </c>
      <c r="D261" s="241" t="s">
        <v>191</v>
      </c>
      <c r="E261" s="242" t="s">
        <v>1069</v>
      </c>
      <c r="F261" s="243" t="s">
        <v>1070</v>
      </c>
      <c r="G261" s="244" t="s">
        <v>247</v>
      </c>
      <c r="H261" s="245">
        <v>11</v>
      </c>
      <c r="I261" s="246"/>
      <c r="J261" s="247">
        <f>ROUND(I261*H261,2)</f>
        <v>0</v>
      </c>
      <c r="K261" s="243" t="s">
        <v>194</v>
      </c>
      <c r="L261" s="248"/>
      <c r="M261" s="249" t="s">
        <v>1</v>
      </c>
      <c r="N261" s="250" t="s">
        <v>41</v>
      </c>
      <c r="O261" s="92"/>
      <c r="P261" s="237">
        <f>O261*H261</f>
        <v>0</v>
      </c>
      <c r="Q261" s="237">
        <v>0.0195</v>
      </c>
      <c r="R261" s="237">
        <f>Q261*H261</f>
        <v>0.2145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195</v>
      </c>
      <c r="AT261" s="239" t="s">
        <v>191</v>
      </c>
      <c r="AU261" s="239" t="s">
        <v>85</v>
      </c>
      <c r="AY261" s="18" t="s">
        <v>183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190</v>
      </c>
      <c r="BM261" s="239" t="s">
        <v>1089</v>
      </c>
    </row>
    <row r="262" s="2" customFormat="1" ht="16.5" customHeight="1">
      <c r="A262" s="39"/>
      <c r="B262" s="40"/>
      <c r="C262" s="241" t="s">
        <v>276</v>
      </c>
      <c r="D262" s="241" t="s">
        <v>191</v>
      </c>
      <c r="E262" s="242" t="s">
        <v>1090</v>
      </c>
      <c r="F262" s="243" t="s">
        <v>1091</v>
      </c>
      <c r="G262" s="244" t="s">
        <v>247</v>
      </c>
      <c r="H262" s="245">
        <v>11</v>
      </c>
      <c r="I262" s="246"/>
      <c r="J262" s="247">
        <f>ROUND(I262*H262,2)</f>
        <v>0</v>
      </c>
      <c r="K262" s="243" t="s">
        <v>194</v>
      </c>
      <c r="L262" s="248"/>
      <c r="M262" s="249" t="s">
        <v>1</v>
      </c>
      <c r="N262" s="250" t="s">
        <v>41</v>
      </c>
      <c r="O262" s="92"/>
      <c r="P262" s="237">
        <f>O262*H262</f>
        <v>0</v>
      </c>
      <c r="Q262" s="237">
        <v>0.0022000000000000001</v>
      </c>
      <c r="R262" s="237">
        <f>Q262*H262</f>
        <v>0.024200000000000003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195</v>
      </c>
      <c r="AT262" s="239" t="s">
        <v>191</v>
      </c>
      <c r="AU262" s="239" t="s">
        <v>85</v>
      </c>
      <c r="AY262" s="18" t="s">
        <v>183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190</v>
      </c>
      <c r="BM262" s="239" t="s">
        <v>1092</v>
      </c>
    </row>
    <row r="263" s="2" customFormat="1" ht="24.15" customHeight="1">
      <c r="A263" s="39"/>
      <c r="B263" s="40"/>
      <c r="C263" s="228" t="s">
        <v>364</v>
      </c>
      <c r="D263" s="228" t="s">
        <v>186</v>
      </c>
      <c r="E263" s="229" t="s">
        <v>1093</v>
      </c>
      <c r="F263" s="230" t="s">
        <v>1094</v>
      </c>
      <c r="G263" s="231" t="s">
        <v>247</v>
      </c>
      <c r="H263" s="232">
        <v>11</v>
      </c>
      <c r="I263" s="233"/>
      <c r="J263" s="234">
        <f>ROUND(I263*H263,2)</f>
        <v>0</v>
      </c>
      <c r="K263" s="230" t="s">
        <v>194</v>
      </c>
      <c r="L263" s="45"/>
      <c r="M263" s="235" t="s">
        <v>1</v>
      </c>
      <c r="N263" s="236" t="s">
        <v>41</v>
      </c>
      <c r="O263" s="92"/>
      <c r="P263" s="237">
        <f>O263*H263</f>
        <v>0</v>
      </c>
      <c r="Q263" s="237">
        <v>0</v>
      </c>
      <c r="R263" s="237">
        <f>Q263*H263</f>
        <v>0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190</v>
      </c>
      <c r="AT263" s="239" t="s">
        <v>186</v>
      </c>
      <c r="AU263" s="239" t="s">
        <v>85</v>
      </c>
      <c r="AY263" s="18" t="s">
        <v>183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190</v>
      </c>
      <c r="BM263" s="239" t="s">
        <v>1095</v>
      </c>
    </row>
    <row r="264" s="13" customFormat="1">
      <c r="A264" s="13"/>
      <c r="B264" s="262"/>
      <c r="C264" s="263"/>
      <c r="D264" s="257" t="s">
        <v>906</v>
      </c>
      <c r="E264" s="264" t="s">
        <v>1</v>
      </c>
      <c r="F264" s="265" t="s">
        <v>1096</v>
      </c>
      <c r="G264" s="263"/>
      <c r="H264" s="266">
        <v>11</v>
      </c>
      <c r="I264" s="267"/>
      <c r="J264" s="263"/>
      <c r="K264" s="263"/>
      <c r="L264" s="268"/>
      <c r="M264" s="269"/>
      <c r="N264" s="270"/>
      <c r="O264" s="270"/>
      <c r="P264" s="270"/>
      <c r="Q264" s="270"/>
      <c r="R264" s="270"/>
      <c r="S264" s="270"/>
      <c r="T264" s="27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72" t="s">
        <v>906</v>
      </c>
      <c r="AU264" s="272" t="s">
        <v>85</v>
      </c>
      <c r="AV264" s="13" t="s">
        <v>85</v>
      </c>
      <c r="AW264" s="13" t="s">
        <v>33</v>
      </c>
      <c r="AX264" s="13" t="s">
        <v>83</v>
      </c>
      <c r="AY264" s="272" t="s">
        <v>183</v>
      </c>
    </row>
    <row r="265" s="2" customFormat="1" ht="16.5" customHeight="1">
      <c r="A265" s="39"/>
      <c r="B265" s="40"/>
      <c r="C265" s="241" t="s">
        <v>280</v>
      </c>
      <c r="D265" s="241" t="s">
        <v>191</v>
      </c>
      <c r="E265" s="242" t="s">
        <v>1097</v>
      </c>
      <c r="F265" s="243" t="s">
        <v>1098</v>
      </c>
      <c r="G265" s="244" t="s">
        <v>247</v>
      </c>
      <c r="H265" s="245">
        <v>11</v>
      </c>
      <c r="I265" s="246"/>
      <c r="J265" s="247">
        <f>ROUND(I265*H265,2)</f>
        <v>0</v>
      </c>
      <c r="K265" s="243" t="s">
        <v>194</v>
      </c>
      <c r="L265" s="248"/>
      <c r="M265" s="249" t="s">
        <v>1</v>
      </c>
      <c r="N265" s="250" t="s">
        <v>41</v>
      </c>
      <c r="O265" s="92"/>
      <c r="P265" s="237">
        <f>O265*H265</f>
        <v>0</v>
      </c>
      <c r="Q265" s="237">
        <v>0.0023999999999999998</v>
      </c>
      <c r="R265" s="237">
        <f>Q265*H265</f>
        <v>0.026399999999999996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195</v>
      </c>
      <c r="AT265" s="239" t="s">
        <v>191</v>
      </c>
      <c r="AU265" s="239" t="s">
        <v>85</v>
      </c>
      <c r="AY265" s="18" t="s">
        <v>183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190</v>
      </c>
      <c r="BM265" s="239" t="s">
        <v>1099</v>
      </c>
    </row>
    <row r="266" s="2" customFormat="1" ht="24.15" customHeight="1">
      <c r="A266" s="39"/>
      <c r="B266" s="40"/>
      <c r="C266" s="228" t="s">
        <v>371</v>
      </c>
      <c r="D266" s="228" t="s">
        <v>186</v>
      </c>
      <c r="E266" s="229" t="s">
        <v>1100</v>
      </c>
      <c r="F266" s="230" t="s">
        <v>1101</v>
      </c>
      <c r="G266" s="231" t="s">
        <v>469</v>
      </c>
      <c r="H266" s="232">
        <v>14.183999999999999</v>
      </c>
      <c r="I266" s="233"/>
      <c r="J266" s="234">
        <f>ROUND(I266*H266,2)</f>
        <v>0</v>
      </c>
      <c r="K266" s="230" t="s">
        <v>194</v>
      </c>
      <c r="L266" s="45"/>
      <c r="M266" s="235" t="s">
        <v>1</v>
      </c>
      <c r="N266" s="236" t="s">
        <v>41</v>
      </c>
      <c r="O266" s="92"/>
      <c r="P266" s="237">
        <f>O266*H266</f>
        <v>0</v>
      </c>
      <c r="Q266" s="237">
        <v>0</v>
      </c>
      <c r="R266" s="237">
        <f>Q266*H266</f>
        <v>0</v>
      </c>
      <c r="S266" s="237">
        <v>0.00762</v>
      </c>
      <c r="T266" s="238">
        <f>S266*H266</f>
        <v>0.10808208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9" t="s">
        <v>190</v>
      </c>
      <c r="AT266" s="239" t="s">
        <v>186</v>
      </c>
      <c r="AU266" s="239" t="s">
        <v>85</v>
      </c>
      <c r="AY266" s="18" t="s">
        <v>183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8" t="s">
        <v>83</v>
      </c>
      <c r="BK266" s="240">
        <f>ROUND(I266*H266,2)</f>
        <v>0</v>
      </c>
      <c r="BL266" s="18" t="s">
        <v>190</v>
      </c>
      <c r="BM266" s="239" t="s">
        <v>1102</v>
      </c>
    </row>
    <row r="267" s="13" customFormat="1">
      <c r="A267" s="13"/>
      <c r="B267" s="262"/>
      <c r="C267" s="263"/>
      <c r="D267" s="257" t="s">
        <v>906</v>
      </c>
      <c r="E267" s="264" t="s">
        <v>1</v>
      </c>
      <c r="F267" s="265" t="s">
        <v>1103</v>
      </c>
      <c r="G267" s="263"/>
      <c r="H267" s="266">
        <v>4.7279999999999998</v>
      </c>
      <c r="I267" s="267"/>
      <c r="J267" s="263"/>
      <c r="K267" s="263"/>
      <c r="L267" s="268"/>
      <c r="M267" s="269"/>
      <c r="N267" s="270"/>
      <c r="O267" s="270"/>
      <c r="P267" s="270"/>
      <c r="Q267" s="270"/>
      <c r="R267" s="270"/>
      <c r="S267" s="270"/>
      <c r="T267" s="27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2" t="s">
        <v>906</v>
      </c>
      <c r="AU267" s="272" t="s">
        <v>85</v>
      </c>
      <c r="AV267" s="13" t="s">
        <v>85</v>
      </c>
      <c r="AW267" s="13" t="s">
        <v>33</v>
      </c>
      <c r="AX267" s="13" t="s">
        <v>76</v>
      </c>
      <c r="AY267" s="272" t="s">
        <v>183</v>
      </c>
    </row>
    <row r="268" s="13" customFormat="1">
      <c r="A268" s="13"/>
      <c r="B268" s="262"/>
      <c r="C268" s="263"/>
      <c r="D268" s="257" t="s">
        <v>906</v>
      </c>
      <c r="E268" s="264" t="s">
        <v>1</v>
      </c>
      <c r="F268" s="265" t="s">
        <v>1104</v>
      </c>
      <c r="G268" s="263"/>
      <c r="H268" s="266">
        <v>4.7279999999999998</v>
      </c>
      <c r="I268" s="267"/>
      <c r="J268" s="263"/>
      <c r="K268" s="263"/>
      <c r="L268" s="268"/>
      <c r="M268" s="269"/>
      <c r="N268" s="270"/>
      <c r="O268" s="270"/>
      <c r="P268" s="270"/>
      <c r="Q268" s="270"/>
      <c r="R268" s="270"/>
      <c r="S268" s="270"/>
      <c r="T268" s="27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2" t="s">
        <v>906</v>
      </c>
      <c r="AU268" s="272" t="s">
        <v>85</v>
      </c>
      <c r="AV268" s="13" t="s">
        <v>85</v>
      </c>
      <c r="AW268" s="13" t="s">
        <v>33</v>
      </c>
      <c r="AX268" s="13" t="s">
        <v>76</v>
      </c>
      <c r="AY268" s="272" t="s">
        <v>183</v>
      </c>
    </row>
    <row r="269" s="13" customFormat="1">
      <c r="A269" s="13"/>
      <c r="B269" s="262"/>
      <c r="C269" s="263"/>
      <c r="D269" s="257" t="s">
        <v>906</v>
      </c>
      <c r="E269" s="264" t="s">
        <v>1</v>
      </c>
      <c r="F269" s="265" t="s">
        <v>1105</v>
      </c>
      <c r="G269" s="263"/>
      <c r="H269" s="266">
        <v>4.7279999999999998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72" t="s">
        <v>906</v>
      </c>
      <c r="AU269" s="272" t="s">
        <v>85</v>
      </c>
      <c r="AV269" s="13" t="s">
        <v>85</v>
      </c>
      <c r="AW269" s="13" t="s">
        <v>33</v>
      </c>
      <c r="AX269" s="13" t="s">
        <v>76</v>
      </c>
      <c r="AY269" s="272" t="s">
        <v>183</v>
      </c>
    </row>
    <row r="270" s="14" customFormat="1">
      <c r="A270" s="14"/>
      <c r="B270" s="273"/>
      <c r="C270" s="274"/>
      <c r="D270" s="257" t="s">
        <v>906</v>
      </c>
      <c r="E270" s="275" t="s">
        <v>1</v>
      </c>
      <c r="F270" s="276" t="s">
        <v>920</v>
      </c>
      <c r="G270" s="274"/>
      <c r="H270" s="277">
        <v>14.183999999999999</v>
      </c>
      <c r="I270" s="278"/>
      <c r="J270" s="274"/>
      <c r="K270" s="274"/>
      <c r="L270" s="279"/>
      <c r="M270" s="280"/>
      <c r="N270" s="281"/>
      <c r="O270" s="281"/>
      <c r="P270" s="281"/>
      <c r="Q270" s="281"/>
      <c r="R270" s="281"/>
      <c r="S270" s="281"/>
      <c r="T270" s="28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83" t="s">
        <v>906</v>
      </c>
      <c r="AU270" s="283" t="s">
        <v>85</v>
      </c>
      <c r="AV270" s="14" t="s">
        <v>196</v>
      </c>
      <c r="AW270" s="14" t="s">
        <v>33</v>
      </c>
      <c r="AX270" s="14" t="s">
        <v>83</v>
      </c>
      <c r="AY270" s="283" t="s">
        <v>183</v>
      </c>
    </row>
    <row r="271" s="2" customFormat="1" ht="24.15" customHeight="1">
      <c r="A271" s="39"/>
      <c r="B271" s="40"/>
      <c r="C271" s="228" t="s">
        <v>283</v>
      </c>
      <c r="D271" s="228" t="s">
        <v>186</v>
      </c>
      <c r="E271" s="229" t="s">
        <v>1106</v>
      </c>
      <c r="F271" s="230" t="s">
        <v>1107</v>
      </c>
      <c r="G271" s="231" t="s">
        <v>247</v>
      </c>
      <c r="H271" s="232">
        <v>11</v>
      </c>
      <c r="I271" s="233"/>
      <c r="J271" s="234">
        <f>ROUND(I271*H271,2)</f>
        <v>0</v>
      </c>
      <c r="K271" s="230" t="s">
        <v>194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0.00048000000000000001</v>
      </c>
      <c r="R271" s="237">
        <f>Q271*H271</f>
        <v>0.00528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190</v>
      </c>
      <c r="AT271" s="239" t="s">
        <v>186</v>
      </c>
      <c r="AU271" s="239" t="s">
        <v>85</v>
      </c>
      <c r="AY271" s="18" t="s">
        <v>183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190</v>
      </c>
      <c r="BM271" s="239" t="s">
        <v>1108</v>
      </c>
    </row>
    <row r="272" s="13" customFormat="1">
      <c r="A272" s="13"/>
      <c r="B272" s="262"/>
      <c r="C272" s="263"/>
      <c r="D272" s="257" t="s">
        <v>906</v>
      </c>
      <c r="E272" s="264" t="s">
        <v>1</v>
      </c>
      <c r="F272" s="265" t="s">
        <v>1109</v>
      </c>
      <c r="G272" s="263"/>
      <c r="H272" s="266">
        <v>11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2" t="s">
        <v>906</v>
      </c>
      <c r="AU272" s="272" t="s">
        <v>85</v>
      </c>
      <c r="AV272" s="13" t="s">
        <v>85</v>
      </c>
      <c r="AW272" s="13" t="s">
        <v>33</v>
      </c>
      <c r="AX272" s="13" t="s">
        <v>83</v>
      </c>
      <c r="AY272" s="272" t="s">
        <v>183</v>
      </c>
    </row>
    <row r="273" s="2" customFormat="1" ht="37.8" customHeight="1">
      <c r="A273" s="39"/>
      <c r="B273" s="40"/>
      <c r="C273" s="241" t="s">
        <v>378</v>
      </c>
      <c r="D273" s="241" t="s">
        <v>191</v>
      </c>
      <c r="E273" s="242" t="s">
        <v>1110</v>
      </c>
      <c r="F273" s="243" t="s">
        <v>1111</v>
      </c>
      <c r="G273" s="244" t="s">
        <v>247</v>
      </c>
      <c r="H273" s="245">
        <v>11</v>
      </c>
      <c r="I273" s="246"/>
      <c r="J273" s="247">
        <f>ROUND(I273*H273,2)</f>
        <v>0</v>
      </c>
      <c r="K273" s="243" t="s">
        <v>194</v>
      </c>
      <c r="L273" s="248"/>
      <c r="M273" s="249" t="s">
        <v>1</v>
      </c>
      <c r="N273" s="250" t="s">
        <v>41</v>
      </c>
      <c r="O273" s="92"/>
      <c r="P273" s="237">
        <f>O273*H273</f>
        <v>0</v>
      </c>
      <c r="Q273" s="237">
        <v>0.025999999999999999</v>
      </c>
      <c r="R273" s="237">
        <f>Q273*H273</f>
        <v>0.28599999999999998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195</v>
      </c>
      <c r="AT273" s="239" t="s">
        <v>191</v>
      </c>
      <c r="AU273" s="239" t="s">
        <v>85</v>
      </c>
      <c r="AY273" s="18" t="s">
        <v>183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190</v>
      </c>
      <c r="BM273" s="239" t="s">
        <v>1112</v>
      </c>
    </row>
    <row r="274" s="2" customFormat="1" ht="24.15" customHeight="1">
      <c r="A274" s="39"/>
      <c r="B274" s="40"/>
      <c r="C274" s="228" t="s">
        <v>287</v>
      </c>
      <c r="D274" s="228" t="s">
        <v>186</v>
      </c>
      <c r="E274" s="229" t="s">
        <v>1113</v>
      </c>
      <c r="F274" s="230" t="s">
        <v>1114</v>
      </c>
      <c r="G274" s="231" t="s">
        <v>247</v>
      </c>
      <c r="H274" s="232">
        <v>28</v>
      </c>
      <c r="I274" s="233"/>
      <c r="J274" s="234">
        <f>ROUND(I274*H274,2)</f>
        <v>0</v>
      </c>
      <c r="K274" s="230" t="s">
        <v>194</v>
      </c>
      <c r="L274" s="45"/>
      <c r="M274" s="235" t="s">
        <v>1</v>
      </c>
      <c r="N274" s="236" t="s">
        <v>41</v>
      </c>
      <c r="O274" s="92"/>
      <c r="P274" s="237">
        <f>O274*H274</f>
        <v>0</v>
      </c>
      <c r="Q274" s="237">
        <v>0</v>
      </c>
      <c r="R274" s="237">
        <f>Q274*H274</f>
        <v>0</v>
      </c>
      <c r="S274" s="237">
        <v>0.024</v>
      </c>
      <c r="T274" s="238">
        <f>S274*H274</f>
        <v>0.67200000000000004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190</v>
      </c>
      <c r="AT274" s="239" t="s">
        <v>186</v>
      </c>
      <c r="AU274" s="239" t="s">
        <v>85</v>
      </c>
      <c r="AY274" s="18" t="s">
        <v>183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190</v>
      </c>
      <c r="BM274" s="239" t="s">
        <v>1115</v>
      </c>
    </row>
    <row r="275" s="13" customFormat="1">
      <c r="A275" s="13"/>
      <c r="B275" s="262"/>
      <c r="C275" s="263"/>
      <c r="D275" s="257" t="s">
        <v>906</v>
      </c>
      <c r="E275" s="264" t="s">
        <v>1</v>
      </c>
      <c r="F275" s="265" t="s">
        <v>1060</v>
      </c>
      <c r="G275" s="263"/>
      <c r="H275" s="266">
        <v>3</v>
      </c>
      <c r="I275" s="267"/>
      <c r="J275" s="263"/>
      <c r="K275" s="263"/>
      <c r="L275" s="268"/>
      <c r="M275" s="269"/>
      <c r="N275" s="270"/>
      <c r="O275" s="270"/>
      <c r="P275" s="270"/>
      <c r="Q275" s="270"/>
      <c r="R275" s="270"/>
      <c r="S275" s="270"/>
      <c r="T275" s="27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2" t="s">
        <v>906</v>
      </c>
      <c r="AU275" s="272" t="s">
        <v>85</v>
      </c>
      <c r="AV275" s="13" t="s">
        <v>85</v>
      </c>
      <c r="AW275" s="13" t="s">
        <v>33</v>
      </c>
      <c r="AX275" s="13" t="s">
        <v>76</v>
      </c>
      <c r="AY275" s="272" t="s">
        <v>183</v>
      </c>
    </row>
    <row r="276" s="13" customFormat="1">
      <c r="A276" s="13"/>
      <c r="B276" s="262"/>
      <c r="C276" s="263"/>
      <c r="D276" s="257" t="s">
        <v>906</v>
      </c>
      <c r="E276" s="264" t="s">
        <v>1</v>
      </c>
      <c r="F276" s="265" t="s">
        <v>1116</v>
      </c>
      <c r="G276" s="263"/>
      <c r="H276" s="266">
        <v>9</v>
      </c>
      <c r="I276" s="267"/>
      <c r="J276" s="263"/>
      <c r="K276" s="263"/>
      <c r="L276" s="268"/>
      <c r="M276" s="269"/>
      <c r="N276" s="270"/>
      <c r="O276" s="270"/>
      <c r="P276" s="270"/>
      <c r="Q276" s="270"/>
      <c r="R276" s="270"/>
      <c r="S276" s="270"/>
      <c r="T276" s="27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2" t="s">
        <v>906</v>
      </c>
      <c r="AU276" s="272" t="s">
        <v>85</v>
      </c>
      <c r="AV276" s="13" t="s">
        <v>85</v>
      </c>
      <c r="AW276" s="13" t="s">
        <v>33</v>
      </c>
      <c r="AX276" s="13" t="s">
        <v>76</v>
      </c>
      <c r="AY276" s="272" t="s">
        <v>183</v>
      </c>
    </row>
    <row r="277" s="13" customFormat="1">
      <c r="A277" s="13"/>
      <c r="B277" s="262"/>
      <c r="C277" s="263"/>
      <c r="D277" s="257" t="s">
        <v>906</v>
      </c>
      <c r="E277" s="264" t="s">
        <v>1</v>
      </c>
      <c r="F277" s="265" t="s">
        <v>1117</v>
      </c>
      <c r="G277" s="263"/>
      <c r="H277" s="266">
        <v>8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72" t="s">
        <v>906</v>
      </c>
      <c r="AU277" s="272" t="s">
        <v>85</v>
      </c>
      <c r="AV277" s="13" t="s">
        <v>85</v>
      </c>
      <c r="AW277" s="13" t="s">
        <v>33</v>
      </c>
      <c r="AX277" s="13" t="s">
        <v>76</v>
      </c>
      <c r="AY277" s="272" t="s">
        <v>183</v>
      </c>
    </row>
    <row r="278" s="13" customFormat="1">
      <c r="A278" s="13"/>
      <c r="B278" s="262"/>
      <c r="C278" s="263"/>
      <c r="D278" s="257" t="s">
        <v>906</v>
      </c>
      <c r="E278" s="264" t="s">
        <v>1</v>
      </c>
      <c r="F278" s="265" t="s">
        <v>1118</v>
      </c>
      <c r="G278" s="263"/>
      <c r="H278" s="266">
        <v>8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72" t="s">
        <v>906</v>
      </c>
      <c r="AU278" s="272" t="s">
        <v>85</v>
      </c>
      <c r="AV278" s="13" t="s">
        <v>85</v>
      </c>
      <c r="AW278" s="13" t="s">
        <v>33</v>
      </c>
      <c r="AX278" s="13" t="s">
        <v>76</v>
      </c>
      <c r="AY278" s="272" t="s">
        <v>183</v>
      </c>
    </row>
    <row r="279" s="14" customFormat="1">
      <c r="A279" s="14"/>
      <c r="B279" s="273"/>
      <c r="C279" s="274"/>
      <c r="D279" s="257" t="s">
        <v>906</v>
      </c>
      <c r="E279" s="275" t="s">
        <v>1</v>
      </c>
      <c r="F279" s="276" t="s">
        <v>1119</v>
      </c>
      <c r="G279" s="274"/>
      <c r="H279" s="277">
        <v>28</v>
      </c>
      <c r="I279" s="278"/>
      <c r="J279" s="274"/>
      <c r="K279" s="274"/>
      <c r="L279" s="279"/>
      <c r="M279" s="280"/>
      <c r="N279" s="281"/>
      <c r="O279" s="281"/>
      <c r="P279" s="281"/>
      <c r="Q279" s="281"/>
      <c r="R279" s="281"/>
      <c r="S279" s="281"/>
      <c r="T279" s="28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83" t="s">
        <v>906</v>
      </c>
      <c r="AU279" s="283" t="s">
        <v>85</v>
      </c>
      <c r="AV279" s="14" t="s">
        <v>196</v>
      </c>
      <c r="AW279" s="14" t="s">
        <v>33</v>
      </c>
      <c r="AX279" s="14" t="s">
        <v>83</v>
      </c>
      <c r="AY279" s="283" t="s">
        <v>183</v>
      </c>
    </row>
    <row r="280" s="2" customFormat="1" ht="24.15" customHeight="1">
      <c r="A280" s="39"/>
      <c r="B280" s="40"/>
      <c r="C280" s="228" t="s">
        <v>385</v>
      </c>
      <c r="D280" s="228" t="s">
        <v>186</v>
      </c>
      <c r="E280" s="229" t="s">
        <v>1120</v>
      </c>
      <c r="F280" s="230" t="s">
        <v>1121</v>
      </c>
      <c r="G280" s="231" t="s">
        <v>247</v>
      </c>
      <c r="H280" s="232">
        <v>11</v>
      </c>
      <c r="I280" s="233"/>
      <c r="J280" s="234">
        <f>ROUND(I280*H280,2)</f>
        <v>0</v>
      </c>
      <c r="K280" s="230" t="s">
        <v>194</v>
      </c>
      <c r="L280" s="45"/>
      <c r="M280" s="235" t="s">
        <v>1</v>
      </c>
      <c r="N280" s="236" t="s">
        <v>41</v>
      </c>
      <c r="O280" s="92"/>
      <c r="P280" s="237">
        <f>O280*H280</f>
        <v>0</v>
      </c>
      <c r="Q280" s="237">
        <v>0</v>
      </c>
      <c r="R280" s="237">
        <f>Q280*H280</f>
        <v>0</v>
      </c>
      <c r="S280" s="237">
        <v>0</v>
      </c>
      <c r="T280" s="23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9" t="s">
        <v>190</v>
      </c>
      <c r="AT280" s="239" t="s">
        <v>186</v>
      </c>
      <c r="AU280" s="239" t="s">
        <v>85</v>
      </c>
      <c r="AY280" s="18" t="s">
        <v>183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8" t="s">
        <v>83</v>
      </c>
      <c r="BK280" s="240">
        <f>ROUND(I280*H280,2)</f>
        <v>0</v>
      </c>
      <c r="BL280" s="18" t="s">
        <v>190</v>
      </c>
      <c r="BM280" s="239" t="s">
        <v>1122</v>
      </c>
    </row>
    <row r="281" s="13" customFormat="1">
      <c r="A281" s="13"/>
      <c r="B281" s="262"/>
      <c r="C281" s="263"/>
      <c r="D281" s="257" t="s">
        <v>906</v>
      </c>
      <c r="E281" s="264" t="s">
        <v>1</v>
      </c>
      <c r="F281" s="265" t="s">
        <v>1123</v>
      </c>
      <c r="G281" s="263"/>
      <c r="H281" s="266">
        <v>11</v>
      </c>
      <c r="I281" s="267"/>
      <c r="J281" s="263"/>
      <c r="K281" s="263"/>
      <c r="L281" s="268"/>
      <c r="M281" s="269"/>
      <c r="N281" s="270"/>
      <c r="O281" s="270"/>
      <c r="P281" s="270"/>
      <c r="Q281" s="270"/>
      <c r="R281" s="270"/>
      <c r="S281" s="270"/>
      <c r="T281" s="27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72" t="s">
        <v>906</v>
      </c>
      <c r="AU281" s="272" t="s">
        <v>85</v>
      </c>
      <c r="AV281" s="13" t="s">
        <v>85</v>
      </c>
      <c r="AW281" s="13" t="s">
        <v>33</v>
      </c>
      <c r="AX281" s="13" t="s">
        <v>83</v>
      </c>
      <c r="AY281" s="272" t="s">
        <v>183</v>
      </c>
    </row>
    <row r="282" s="2" customFormat="1" ht="24.15" customHeight="1">
      <c r="A282" s="39"/>
      <c r="B282" s="40"/>
      <c r="C282" s="241" t="s">
        <v>290</v>
      </c>
      <c r="D282" s="241" t="s">
        <v>191</v>
      </c>
      <c r="E282" s="242" t="s">
        <v>1124</v>
      </c>
      <c r="F282" s="243" t="s">
        <v>1125</v>
      </c>
      <c r="G282" s="244" t="s">
        <v>247</v>
      </c>
      <c r="H282" s="245">
        <v>11</v>
      </c>
      <c r="I282" s="246"/>
      <c r="J282" s="247">
        <f>ROUND(I282*H282,2)</f>
        <v>0</v>
      </c>
      <c r="K282" s="243" t="s">
        <v>194</v>
      </c>
      <c r="L282" s="248"/>
      <c r="M282" s="249" t="s">
        <v>1</v>
      </c>
      <c r="N282" s="250" t="s">
        <v>41</v>
      </c>
      <c r="O282" s="92"/>
      <c r="P282" s="237">
        <f>O282*H282</f>
        <v>0</v>
      </c>
      <c r="Q282" s="237">
        <v>0.0018500000000000001</v>
      </c>
      <c r="R282" s="237">
        <f>Q282*H282</f>
        <v>0.02035</v>
      </c>
      <c r="S282" s="237">
        <v>0</v>
      </c>
      <c r="T282" s="23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9" t="s">
        <v>195</v>
      </c>
      <c r="AT282" s="239" t="s">
        <v>191</v>
      </c>
      <c r="AU282" s="239" t="s">
        <v>85</v>
      </c>
      <c r="AY282" s="18" t="s">
        <v>183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8" t="s">
        <v>83</v>
      </c>
      <c r="BK282" s="240">
        <f>ROUND(I282*H282,2)</f>
        <v>0</v>
      </c>
      <c r="BL282" s="18" t="s">
        <v>190</v>
      </c>
      <c r="BM282" s="239" t="s">
        <v>1126</v>
      </c>
    </row>
    <row r="283" s="2" customFormat="1" ht="24.15" customHeight="1">
      <c r="A283" s="39"/>
      <c r="B283" s="40"/>
      <c r="C283" s="228" t="s">
        <v>392</v>
      </c>
      <c r="D283" s="228" t="s">
        <v>186</v>
      </c>
      <c r="E283" s="229" t="s">
        <v>1127</v>
      </c>
      <c r="F283" s="230" t="s">
        <v>1128</v>
      </c>
      <c r="G283" s="231" t="s">
        <v>350</v>
      </c>
      <c r="H283" s="232">
        <v>0.89100000000000001</v>
      </c>
      <c r="I283" s="233"/>
      <c r="J283" s="234">
        <f>ROUND(I283*H283,2)</f>
        <v>0</v>
      </c>
      <c r="K283" s="230" t="s">
        <v>194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</v>
      </c>
      <c r="R283" s="237">
        <f>Q283*H283</f>
        <v>0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190</v>
      </c>
      <c r="AT283" s="239" t="s">
        <v>186</v>
      </c>
      <c r="AU283" s="239" t="s">
        <v>85</v>
      </c>
      <c r="AY283" s="18" t="s">
        <v>183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190</v>
      </c>
      <c r="BM283" s="239" t="s">
        <v>1129</v>
      </c>
    </row>
    <row r="284" s="12" customFormat="1" ht="22.8" customHeight="1">
      <c r="A284" s="12"/>
      <c r="B284" s="212"/>
      <c r="C284" s="213"/>
      <c r="D284" s="214" t="s">
        <v>75</v>
      </c>
      <c r="E284" s="226" t="s">
        <v>485</v>
      </c>
      <c r="F284" s="226" t="s">
        <v>486</v>
      </c>
      <c r="G284" s="213"/>
      <c r="H284" s="213"/>
      <c r="I284" s="216"/>
      <c r="J284" s="227">
        <f>BK284</f>
        <v>0</v>
      </c>
      <c r="K284" s="213"/>
      <c r="L284" s="218"/>
      <c r="M284" s="219"/>
      <c r="N284" s="220"/>
      <c r="O284" s="220"/>
      <c r="P284" s="221">
        <f>SUM(P285:P291)</f>
        <v>0</v>
      </c>
      <c r="Q284" s="220"/>
      <c r="R284" s="221">
        <f>SUM(R285:R291)</f>
        <v>0.012</v>
      </c>
      <c r="S284" s="220"/>
      <c r="T284" s="222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3" t="s">
        <v>85</v>
      </c>
      <c r="AT284" s="224" t="s">
        <v>75</v>
      </c>
      <c r="AU284" s="224" t="s">
        <v>83</v>
      </c>
      <c r="AY284" s="223" t="s">
        <v>183</v>
      </c>
      <c r="BK284" s="225">
        <f>SUM(BK285:BK291)</f>
        <v>0</v>
      </c>
    </row>
    <row r="285" s="2" customFormat="1" ht="24.15" customHeight="1">
      <c r="A285" s="39"/>
      <c r="B285" s="40"/>
      <c r="C285" s="228" t="s">
        <v>294</v>
      </c>
      <c r="D285" s="228" t="s">
        <v>186</v>
      </c>
      <c r="E285" s="229" t="s">
        <v>1130</v>
      </c>
      <c r="F285" s="230" t="s">
        <v>1131</v>
      </c>
      <c r="G285" s="231" t="s">
        <v>469</v>
      </c>
      <c r="H285" s="232">
        <v>6.8399999999999999</v>
      </c>
      <c r="I285" s="233"/>
      <c r="J285" s="234">
        <f>ROUND(I285*H285,2)</f>
        <v>0</v>
      </c>
      <c r="K285" s="230" t="s">
        <v>194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</v>
      </c>
      <c r="R285" s="237">
        <f>Q285*H285</f>
        <v>0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190</v>
      </c>
      <c r="AT285" s="239" t="s">
        <v>186</v>
      </c>
      <c r="AU285" s="239" t="s">
        <v>85</v>
      </c>
      <c r="AY285" s="18" t="s">
        <v>183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190</v>
      </c>
      <c r="BM285" s="239" t="s">
        <v>1132</v>
      </c>
    </row>
    <row r="286" s="13" customFormat="1">
      <c r="A286" s="13"/>
      <c r="B286" s="262"/>
      <c r="C286" s="263"/>
      <c r="D286" s="257" t="s">
        <v>906</v>
      </c>
      <c r="E286" s="264" t="s">
        <v>1</v>
      </c>
      <c r="F286" s="265" t="s">
        <v>1133</v>
      </c>
      <c r="G286" s="263"/>
      <c r="H286" s="266">
        <v>6.8399999999999999</v>
      </c>
      <c r="I286" s="267"/>
      <c r="J286" s="263"/>
      <c r="K286" s="263"/>
      <c r="L286" s="268"/>
      <c r="M286" s="269"/>
      <c r="N286" s="270"/>
      <c r="O286" s="270"/>
      <c r="P286" s="270"/>
      <c r="Q286" s="270"/>
      <c r="R286" s="270"/>
      <c r="S286" s="270"/>
      <c r="T286" s="27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72" t="s">
        <v>906</v>
      </c>
      <c r="AU286" s="272" t="s">
        <v>85</v>
      </c>
      <c r="AV286" s="13" t="s">
        <v>85</v>
      </c>
      <c r="AW286" s="13" t="s">
        <v>33</v>
      </c>
      <c r="AX286" s="13" t="s">
        <v>83</v>
      </c>
      <c r="AY286" s="272" t="s">
        <v>183</v>
      </c>
    </row>
    <row r="287" s="2" customFormat="1" ht="33" customHeight="1">
      <c r="A287" s="39"/>
      <c r="B287" s="40"/>
      <c r="C287" s="228" t="s">
        <v>399</v>
      </c>
      <c r="D287" s="228" t="s">
        <v>186</v>
      </c>
      <c r="E287" s="229" t="s">
        <v>1134</v>
      </c>
      <c r="F287" s="230" t="s">
        <v>1135</v>
      </c>
      <c r="G287" s="231" t="s">
        <v>247</v>
      </c>
      <c r="H287" s="232">
        <v>2</v>
      </c>
      <c r="I287" s="233"/>
      <c r="J287" s="234">
        <f>ROUND(I287*H287,2)</f>
        <v>0</v>
      </c>
      <c r="K287" s="230" t="s">
        <v>194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</v>
      </c>
      <c r="R287" s="237">
        <f>Q287*H287</f>
        <v>0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190</v>
      </c>
      <c r="AT287" s="239" t="s">
        <v>186</v>
      </c>
      <c r="AU287" s="239" t="s">
        <v>85</v>
      </c>
      <c r="AY287" s="18" t="s">
        <v>183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190</v>
      </c>
      <c r="BM287" s="239" t="s">
        <v>1136</v>
      </c>
    </row>
    <row r="288" s="2" customFormat="1" ht="24.15" customHeight="1">
      <c r="A288" s="39"/>
      <c r="B288" s="40"/>
      <c r="C288" s="228" t="s">
        <v>297</v>
      </c>
      <c r="D288" s="228" t="s">
        <v>186</v>
      </c>
      <c r="E288" s="229" t="s">
        <v>1137</v>
      </c>
      <c r="F288" s="230" t="s">
        <v>1138</v>
      </c>
      <c r="G288" s="231" t="s">
        <v>247</v>
      </c>
      <c r="H288" s="232">
        <v>8</v>
      </c>
      <c r="I288" s="233"/>
      <c r="J288" s="234">
        <f>ROUND(I288*H288,2)</f>
        <v>0</v>
      </c>
      <c r="K288" s="230" t="s">
        <v>194</v>
      </c>
      <c r="L288" s="45"/>
      <c r="M288" s="235" t="s">
        <v>1</v>
      </c>
      <c r="N288" s="236" t="s">
        <v>41</v>
      </c>
      <c r="O288" s="92"/>
      <c r="P288" s="237">
        <f>O288*H288</f>
        <v>0</v>
      </c>
      <c r="Q288" s="237">
        <v>0</v>
      </c>
      <c r="R288" s="237">
        <f>Q288*H288</f>
        <v>0</v>
      </c>
      <c r="S288" s="237">
        <v>0</v>
      </c>
      <c r="T288" s="23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9" t="s">
        <v>190</v>
      </c>
      <c r="AT288" s="239" t="s">
        <v>186</v>
      </c>
      <c r="AU288" s="239" t="s">
        <v>85</v>
      </c>
      <c r="AY288" s="18" t="s">
        <v>183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8" t="s">
        <v>83</v>
      </c>
      <c r="BK288" s="240">
        <f>ROUND(I288*H288,2)</f>
        <v>0</v>
      </c>
      <c r="BL288" s="18" t="s">
        <v>190</v>
      </c>
      <c r="BM288" s="239" t="s">
        <v>1139</v>
      </c>
    </row>
    <row r="289" s="13" customFormat="1">
      <c r="A289" s="13"/>
      <c r="B289" s="262"/>
      <c r="C289" s="263"/>
      <c r="D289" s="257" t="s">
        <v>906</v>
      </c>
      <c r="E289" s="264" t="s">
        <v>1</v>
      </c>
      <c r="F289" s="265" t="s">
        <v>1140</v>
      </c>
      <c r="G289" s="263"/>
      <c r="H289" s="266">
        <v>8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72" t="s">
        <v>906</v>
      </c>
      <c r="AU289" s="272" t="s">
        <v>85</v>
      </c>
      <c r="AV289" s="13" t="s">
        <v>85</v>
      </c>
      <c r="AW289" s="13" t="s">
        <v>33</v>
      </c>
      <c r="AX289" s="13" t="s">
        <v>83</v>
      </c>
      <c r="AY289" s="272" t="s">
        <v>183</v>
      </c>
    </row>
    <row r="290" s="2" customFormat="1" ht="16.5" customHeight="1">
      <c r="A290" s="39"/>
      <c r="B290" s="40"/>
      <c r="C290" s="241" t="s">
        <v>406</v>
      </c>
      <c r="D290" s="241" t="s">
        <v>191</v>
      </c>
      <c r="E290" s="242" t="s">
        <v>1141</v>
      </c>
      <c r="F290" s="243" t="s">
        <v>1142</v>
      </c>
      <c r="G290" s="244" t="s">
        <v>247</v>
      </c>
      <c r="H290" s="245">
        <v>8</v>
      </c>
      <c r="I290" s="246"/>
      <c r="J290" s="247">
        <f>ROUND(I290*H290,2)</f>
        <v>0</v>
      </c>
      <c r="K290" s="243" t="s">
        <v>1</v>
      </c>
      <c r="L290" s="248"/>
      <c r="M290" s="249" t="s">
        <v>1</v>
      </c>
      <c r="N290" s="250" t="s">
        <v>41</v>
      </c>
      <c r="O290" s="92"/>
      <c r="P290" s="237">
        <f>O290*H290</f>
        <v>0</v>
      </c>
      <c r="Q290" s="237">
        <v>0.0015</v>
      </c>
      <c r="R290" s="237">
        <f>Q290*H290</f>
        <v>0.012</v>
      </c>
      <c r="S290" s="237">
        <v>0</v>
      </c>
      <c r="T290" s="23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9" t="s">
        <v>195</v>
      </c>
      <c r="AT290" s="239" t="s">
        <v>191</v>
      </c>
      <c r="AU290" s="239" t="s">
        <v>85</v>
      </c>
      <c r="AY290" s="18" t="s">
        <v>183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8" t="s">
        <v>83</v>
      </c>
      <c r="BK290" s="240">
        <f>ROUND(I290*H290,2)</f>
        <v>0</v>
      </c>
      <c r="BL290" s="18" t="s">
        <v>190</v>
      </c>
      <c r="BM290" s="239" t="s">
        <v>1143</v>
      </c>
    </row>
    <row r="291" s="2" customFormat="1" ht="24.15" customHeight="1">
      <c r="A291" s="39"/>
      <c r="B291" s="40"/>
      <c r="C291" s="228" t="s">
        <v>301</v>
      </c>
      <c r="D291" s="228" t="s">
        <v>186</v>
      </c>
      <c r="E291" s="229" t="s">
        <v>1144</v>
      </c>
      <c r="F291" s="230" t="s">
        <v>1145</v>
      </c>
      <c r="G291" s="231" t="s">
        <v>350</v>
      </c>
      <c r="H291" s="232">
        <v>0.012</v>
      </c>
      <c r="I291" s="233"/>
      <c r="J291" s="234">
        <f>ROUND(I291*H291,2)</f>
        <v>0</v>
      </c>
      <c r="K291" s="230" t="s">
        <v>194</v>
      </c>
      <c r="L291" s="45"/>
      <c r="M291" s="235" t="s">
        <v>1</v>
      </c>
      <c r="N291" s="236" t="s">
        <v>41</v>
      </c>
      <c r="O291" s="92"/>
      <c r="P291" s="237">
        <f>O291*H291</f>
        <v>0</v>
      </c>
      <c r="Q291" s="237">
        <v>0</v>
      </c>
      <c r="R291" s="237">
        <f>Q291*H291</f>
        <v>0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190</v>
      </c>
      <c r="AT291" s="239" t="s">
        <v>186</v>
      </c>
      <c r="AU291" s="239" t="s">
        <v>85</v>
      </c>
      <c r="AY291" s="18" t="s">
        <v>183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190</v>
      </c>
      <c r="BM291" s="239" t="s">
        <v>1146</v>
      </c>
    </row>
    <row r="292" s="12" customFormat="1" ht="22.8" customHeight="1">
      <c r="A292" s="12"/>
      <c r="B292" s="212"/>
      <c r="C292" s="213"/>
      <c r="D292" s="214" t="s">
        <v>75</v>
      </c>
      <c r="E292" s="226" t="s">
        <v>1147</v>
      </c>
      <c r="F292" s="226" t="s">
        <v>1148</v>
      </c>
      <c r="G292" s="213"/>
      <c r="H292" s="213"/>
      <c r="I292" s="216"/>
      <c r="J292" s="227">
        <f>BK292</f>
        <v>0</v>
      </c>
      <c r="K292" s="213"/>
      <c r="L292" s="218"/>
      <c r="M292" s="219"/>
      <c r="N292" s="220"/>
      <c r="O292" s="220"/>
      <c r="P292" s="221">
        <f>SUM(P293:P329)</f>
        <v>0</v>
      </c>
      <c r="Q292" s="220"/>
      <c r="R292" s="221">
        <f>SUM(R293:R329)</f>
        <v>3.7585391599999998</v>
      </c>
      <c r="S292" s="220"/>
      <c r="T292" s="222">
        <f>SUM(T293:T329)</f>
        <v>3.2127500000000002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3" t="s">
        <v>85</v>
      </c>
      <c r="AT292" s="224" t="s">
        <v>75</v>
      </c>
      <c r="AU292" s="224" t="s">
        <v>83</v>
      </c>
      <c r="AY292" s="223" t="s">
        <v>183</v>
      </c>
      <c r="BK292" s="225">
        <f>SUM(BK293:BK329)</f>
        <v>0</v>
      </c>
    </row>
    <row r="293" s="2" customFormat="1" ht="16.5" customHeight="1">
      <c r="A293" s="39"/>
      <c r="B293" s="40"/>
      <c r="C293" s="228" t="s">
        <v>415</v>
      </c>
      <c r="D293" s="228" t="s">
        <v>186</v>
      </c>
      <c r="E293" s="229" t="s">
        <v>1149</v>
      </c>
      <c r="F293" s="230" t="s">
        <v>1150</v>
      </c>
      <c r="G293" s="231" t="s">
        <v>469</v>
      </c>
      <c r="H293" s="232">
        <v>89.140000000000001</v>
      </c>
      <c r="I293" s="233"/>
      <c r="J293" s="234">
        <f>ROUND(I293*H293,2)</f>
        <v>0</v>
      </c>
      <c r="K293" s="230" t="s">
        <v>194</v>
      </c>
      <c r="L293" s="45"/>
      <c r="M293" s="235" t="s">
        <v>1</v>
      </c>
      <c r="N293" s="236" t="s">
        <v>41</v>
      </c>
      <c r="O293" s="92"/>
      <c r="P293" s="237">
        <f>O293*H293</f>
        <v>0</v>
      </c>
      <c r="Q293" s="237">
        <v>0</v>
      </c>
      <c r="R293" s="237">
        <f>Q293*H293</f>
        <v>0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190</v>
      </c>
      <c r="AT293" s="239" t="s">
        <v>186</v>
      </c>
      <c r="AU293" s="239" t="s">
        <v>85</v>
      </c>
      <c r="AY293" s="18" t="s">
        <v>183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190</v>
      </c>
      <c r="BM293" s="239" t="s">
        <v>1151</v>
      </c>
    </row>
    <row r="294" s="2" customFormat="1" ht="16.5" customHeight="1">
      <c r="A294" s="39"/>
      <c r="B294" s="40"/>
      <c r="C294" s="228" t="s">
        <v>304</v>
      </c>
      <c r="D294" s="228" t="s">
        <v>186</v>
      </c>
      <c r="E294" s="229" t="s">
        <v>1152</v>
      </c>
      <c r="F294" s="230" t="s">
        <v>1153</v>
      </c>
      <c r="G294" s="231" t="s">
        <v>469</v>
      </c>
      <c r="H294" s="232">
        <v>89.140000000000001</v>
      </c>
      <c r="I294" s="233"/>
      <c r="J294" s="234">
        <f>ROUND(I294*H294,2)</f>
        <v>0</v>
      </c>
      <c r="K294" s="230" t="s">
        <v>194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0.00029999999999999997</v>
      </c>
      <c r="R294" s="237">
        <f>Q294*H294</f>
        <v>0.026741999999999998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190</v>
      </c>
      <c r="AT294" s="239" t="s">
        <v>186</v>
      </c>
      <c r="AU294" s="239" t="s">
        <v>85</v>
      </c>
      <c r="AY294" s="18" t="s">
        <v>183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190</v>
      </c>
      <c r="BM294" s="239" t="s">
        <v>1154</v>
      </c>
    </row>
    <row r="295" s="2" customFormat="1" ht="21.75" customHeight="1">
      <c r="A295" s="39"/>
      <c r="B295" s="40"/>
      <c r="C295" s="228" t="s">
        <v>422</v>
      </c>
      <c r="D295" s="228" t="s">
        <v>186</v>
      </c>
      <c r="E295" s="229" t="s">
        <v>1155</v>
      </c>
      <c r="F295" s="230" t="s">
        <v>1156</v>
      </c>
      <c r="G295" s="231" t="s">
        <v>469</v>
      </c>
      <c r="H295" s="232">
        <v>89.140000000000001</v>
      </c>
      <c r="I295" s="233"/>
      <c r="J295" s="234">
        <f>ROUND(I295*H295,2)</f>
        <v>0</v>
      </c>
      <c r="K295" s="230" t="s">
        <v>194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0.0044999999999999997</v>
      </c>
      <c r="R295" s="237">
        <f>Q295*H295</f>
        <v>0.40112999999999999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190</v>
      </c>
      <c r="AT295" s="239" t="s">
        <v>186</v>
      </c>
      <c r="AU295" s="239" t="s">
        <v>85</v>
      </c>
      <c r="AY295" s="18" t="s">
        <v>183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190</v>
      </c>
      <c r="BM295" s="239" t="s">
        <v>1157</v>
      </c>
    </row>
    <row r="296" s="2" customFormat="1" ht="24.15" customHeight="1">
      <c r="A296" s="39"/>
      <c r="B296" s="40"/>
      <c r="C296" s="228" t="s">
        <v>308</v>
      </c>
      <c r="D296" s="228" t="s">
        <v>186</v>
      </c>
      <c r="E296" s="229" t="s">
        <v>1158</v>
      </c>
      <c r="F296" s="230" t="s">
        <v>1159</v>
      </c>
      <c r="G296" s="231" t="s">
        <v>189</v>
      </c>
      <c r="H296" s="232">
        <v>25.120000000000001</v>
      </c>
      <c r="I296" s="233"/>
      <c r="J296" s="234">
        <f>ROUND(I296*H296,2)</f>
        <v>0</v>
      </c>
      <c r="K296" s="230" t="s">
        <v>194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0.0032499999999999999</v>
      </c>
      <c r="T296" s="238">
        <f>S296*H296</f>
        <v>0.081640000000000004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190</v>
      </c>
      <c r="AT296" s="239" t="s">
        <v>186</v>
      </c>
      <c r="AU296" s="239" t="s">
        <v>85</v>
      </c>
      <c r="AY296" s="18" t="s">
        <v>183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190</v>
      </c>
      <c r="BM296" s="239" t="s">
        <v>1160</v>
      </c>
    </row>
    <row r="297" s="13" customFormat="1">
      <c r="A297" s="13"/>
      <c r="B297" s="262"/>
      <c r="C297" s="263"/>
      <c r="D297" s="257" t="s">
        <v>906</v>
      </c>
      <c r="E297" s="264" t="s">
        <v>1</v>
      </c>
      <c r="F297" s="265" t="s">
        <v>1161</v>
      </c>
      <c r="G297" s="263"/>
      <c r="H297" s="266">
        <v>14.779999999999999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72" t="s">
        <v>906</v>
      </c>
      <c r="AU297" s="272" t="s">
        <v>85</v>
      </c>
      <c r="AV297" s="13" t="s">
        <v>85</v>
      </c>
      <c r="AW297" s="13" t="s">
        <v>33</v>
      </c>
      <c r="AX297" s="13" t="s">
        <v>76</v>
      </c>
      <c r="AY297" s="272" t="s">
        <v>183</v>
      </c>
    </row>
    <row r="298" s="13" customFormat="1">
      <c r="A298" s="13"/>
      <c r="B298" s="262"/>
      <c r="C298" s="263"/>
      <c r="D298" s="257" t="s">
        <v>906</v>
      </c>
      <c r="E298" s="264" t="s">
        <v>1</v>
      </c>
      <c r="F298" s="265" t="s">
        <v>1162</v>
      </c>
      <c r="G298" s="263"/>
      <c r="H298" s="266">
        <v>5.1799999999999997</v>
      </c>
      <c r="I298" s="267"/>
      <c r="J298" s="263"/>
      <c r="K298" s="263"/>
      <c r="L298" s="268"/>
      <c r="M298" s="269"/>
      <c r="N298" s="270"/>
      <c r="O298" s="270"/>
      <c r="P298" s="270"/>
      <c r="Q298" s="270"/>
      <c r="R298" s="270"/>
      <c r="S298" s="270"/>
      <c r="T298" s="27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72" t="s">
        <v>906</v>
      </c>
      <c r="AU298" s="272" t="s">
        <v>85</v>
      </c>
      <c r="AV298" s="13" t="s">
        <v>85</v>
      </c>
      <c r="AW298" s="13" t="s">
        <v>33</v>
      </c>
      <c r="AX298" s="13" t="s">
        <v>76</v>
      </c>
      <c r="AY298" s="272" t="s">
        <v>183</v>
      </c>
    </row>
    <row r="299" s="13" customFormat="1">
      <c r="A299" s="13"/>
      <c r="B299" s="262"/>
      <c r="C299" s="263"/>
      <c r="D299" s="257" t="s">
        <v>906</v>
      </c>
      <c r="E299" s="264" t="s">
        <v>1</v>
      </c>
      <c r="F299" s="265" t="s">
        <v>1163</v>
      </c>
      <c r="G299" s="263"/>
      <c r="H299" s="266">
        <v>5.1600000000000001</v>
      </c>
      <c r="I299" s="267"/>
      <c r="J299" s="263"/>
      <c r="K299" s="263"/>
      <c r="L299" s="268"/>
      <c r="M299" s="269"/>
      <c r="N299" s="270"/>
      <c r="O299" s="270"/>
      <c r="P299" s="270"/>
      <c r="Q299" s="270"/>
      <c r="R299" s="270"/>
      <c r="S299" s="270"/>
      <c r="T299" s="27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72" t="s">
        <v>906</v>
      </c>
      <c r="AU299" s="272" t="s">
        <v>85</v>
      </c>
      <c r="AV299" s="13" t="s">
        <v>85</v>
      </c>
      <c r="AW299" s="13" t="s">
        <v>33</v>
      </c>
      <c r="AX299" s="13" t="s">
        <v>76</v>
      </c>
      <c r="AY299" s="272" t="s">
        <v>183</v>
      </c>
    </row>
    <row r="300" s="14" customFormat="1">
      <c r="A300" s="14"/>
      <c r="B300" s="273"/>
      <c r="C300" s="274"/>
      <c r="D300" s="257" t="s">
        <v>906</v>
      </c>
      <c r="E300" s="275" t="s">
        <v>1</v>
      </c>
      <c r="F300" s="276" t="s">
        <v>920</v>
      </c>
      <c r="G300" s="274"/>
      <c r="H300" s="277">
        <v>25.120000000000001</v>
      </c>
      <c r="I300" s="278"/>
      <c r="J300" s="274"/>
      <c r="K300" s="274"/>
      <c r="L300" s="279"/>
      <c r="M300" s="280"/>
      <c r="N300" s="281"/>
      <c r="O300" s="281"/>
      <c r="P300" s="281"/>
      <c r="Q300" s="281"/>
      <c r="R300" s="281"/>
      <c r="S300" s="281"/>
      <c r="T300" s="28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83" t="s">
        <v>906</v>
      </c>
      <c r="AU300" s="283" t="s">
        <v>85</v>
      </c>
      <c r="AV300" s="14" t="s">
        <v>196</v>
      </c>
      <c r="AW300" s="14" t="s">
        <v>33</v>
      </c>
      <c r="AX300" s="14" t="s">
        <v>83</v>
      </c>
      <c r="AY300" s="283" t="s">
        <v>183</v>
      </c>
    </row>
    <row r="301" s="2" customFormat="1" ht="33" customHeight="1">
      <c r="A301" s="39"/>
      <c r="B301" s="40"/>
      <c r="C301" s="228" t="s">
        <v>429</v>
      </c>
      <c r="D301" s="228" t="s">
        <v>186</v>
      </c>
      <c r="E301" s="229" t="s">
        <v>1164</v>
      </c>
      <c r="F301" s="230" t="s">
        <v>1165</v>
      </c>
      <c r="G301" s="231" t="s">
        <v>189</v>
      </c>
      <c r="H301" s="232">
        <v>32.670000000000002</v>
      </c>
      <c r="I301" s="233"/>
      <c r="J301" s="234">
        <f>ROUND(I301*H301,2)</f>
        <v>0</v>
      </c>
      <c r="K301" s="230" t="s">
        <v>194</v>
      </c>
      <c r="L301" s="45"/>
      <c r="M301" s="235" t="s">
        <v>1</v>
      </c>
      <c r="N301" s="236" t="s">
        <v>41</v>
      </c>
      <c r="O301" s="92"/>
      <c r="P301" s="237">
        <f>O301*H301</f>
        <v>0</v>
      </c>
      <c r="Q301" s="237">
        <v>0.00042999999999999999</v>
      </c>
      <c r="R301" s="237">
        <f>Q301*H301</f>
        <v>0.014048100000000001</v>
      </c>
      <c r="S301" s="237">
        <v>0</v>
      </c>
      <c r="T301" s="23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9" t="s">
        <v>190</v>
      </c>
      <c r="AT301" s="239" t="s">
        <v>186</v>
      </c>
      <c r="AU301" s="239" t="s">
        <v>85</v>
      </c>
      <c r="AY301" s="18" t="s">
        <v>183</v>
      </c>
      <c r="BE301" s="240">
        <f>IF(N301="základní",J301,0)</f>
        <v>0</v>
      </c>
      <c r="BF301" s="240">
        <f>IF(N301="snížená",J301,0)</f>
        <v>0</v>
      </c>
      <c r="BG301" s="240">
        <f>IF(N301="zákl. přenesená",J301,0)</f>
        <v>0</v>
      </c>
      <c r="BH301" s="240">
        <f>IF(N301="sníž. přenesená",J301,0)</f>
        <v>0</v>
      </c>
      <c r="BI301" s="240">
        <f>IF(N301="nulová",J301,0)</f>
        <v>0</v>
      </c>
      <c r="BJ301" s="18" t="s">
        <v>83</v>
      </c>
      <c r="BK301" s="240">
        <f>ROUND(I301*H301,2)</f>
        <v>0</v>
      </c>
      <c r="BL301" s="18" t="s">
        <v>190</v>
      </c>
      <c r="BM301" s="239" t="s">
        <v>1166</v>
      </c>
    </row>
    <row r="302" s="13" customFormat="1">
      <c r="A302" s="13"/>
      <c r="B302" s="262"/>
      <c r="C302" s="263"/>
      <c r="D302" s="257" t="s">
        <v>906</v>
      </c>
      <c r="E302" s="264" t="s">
        <v>1</v>
      </c>
      <c r="F302" s="265" t="s">
        <v>1167</v>
      </c>
      <c r="G302" s="263"/>
      <c r="H302" s="266">
        <v>25.140000000000001</v>
      </c>
      <c r="I302" s="267"/>
      <c r="J302" s="263"/>
      <c r="K302" s="263"/>
      <c r="L302" s="268"/>
      <c r="M302" s="269"/>
      <c r="N302" s="270"/>
      <c r="O302" s="270"/>
      <c r="P302" s="270"/>
      <c r="Q302" s="270"/>
      <c r="R302" s="270"/>
      <c r="S302" s="270"/>
      <c r="T302" s="27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72" t="s">
        <v>906</v>
      </c>
      <c r="AU302" s="272" t="s">
        <v>85</v>
      </c>
      <c r="AV302" s="13" t="s">
        <v>85</v>
      </c>
      <c r="AW302" s="13" t="s">
        <v>33</v>
      </c>
      <c r="AX302" s="13" t="s">
        <v>76</v>
      </c>
      <c r="AY302" s="272" t="s">
        <v>183</v>
      </c>
    </row>
    <row r="303" s="13" customFormat="1">
      <c r="A303" s="13"/>
      <c r="B303" s="262"/>
      <c r="C303" s="263"/>
      <c r="D303" s="257" t="s">
        <v>906</v>
      </c>
      <c r="E303" s="264" t="s">
        <v>1</v>
      </c>
      <c r="F303" s="265" t="s">
        <v>1168</v>
      </c>
      <c r="G303" s="263"/>
      <c r="H303" s="266">
        <v>3.77</v>
      </c>
      <c r="I303" s="267"/>
      <c r="J303" s="263"/>
      <c r="K303" s="263"/>
      <c r="L303" s="268"/>
      <c r="M303" s="269"/>
      <c r="N303" s="270"/>
      <c r="O303" s="270"/>
      <c r="P303" s="270"/>
      <c r="Q303" s="270"/>
      <c r="R303" s="270"/>
      <c r="S303" s="270"/>
      <c r="T303" s="27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2" t="s">
        <v>906</v>
      </c>
      <c r="AU303" s="272" t="s">
        <v>85</v>
      </c>
      <c r="AV303" s="13" t="s">
        <v>85</v>
      </c>
      <c r="AW303" s="13" t="s">
        <v>33</v>
      </c>
      <c r="AX303" s="13" t="s">
        <v>76</v>
      </c>
      <c r="AY303" s="272" t="s">
        <v>183</v>
      </c>
    </row>
    <row r="304" s="13" customFormat="1">
      <c r="A304" s="13"/>
      <c r="B304" s="262"/>
      <c r="C304" s="263"/>
      <c r="D304" s="257" t="s">
        <v>906</v>
      </c>
      <c r="E304" s="264" t="s">
        <v>1</v>
      </c>
      <c r="F304" s="265" t="s">
        <v>1169</v>
      </c>
      <c r="G304" s="263"/>
      <c r="H304" s="266">
        <v>3.7599999999999998</v>
      </c>
      <c r="I304" s="267"/>
      <c r="J304" s="263"/>
      <c r="K304" s="263"/>
      <c r="L304" s="268"/>
      <c r="M304" s="269"/>
      <c r="N304" s="270"/>
      <c r="O304" s="270"/>
      <c r="P304" s="270"/>
      <c r="Q304" s="270"/>
      <c r="R304" s="270"/>
      <c r="S304" s="270"/>
      <c r="T304" s="27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2" t="s">
        <v>906</v>
      </c>
      <c r="AU304" s="272" t="s">
        <v>85</v>
      </c>
      <c r="AV304" s="13" t="s">
        <v>85</v>
      </c>
      <c r="AW304" s="13" t="s">
        <v>33</v>
      </c>
      <c r="AX304" s="13" t="s">
        <v>76</v>
      </c>
      <c r="AY304" s="272" t="s">
        <v>183</v>
      </c>
    </row>
    <row r="305" s="14" customFormat="1">
      <c r="A305" s="14"/>
      <c r="B305" s="273"/>
      <c r="C305" s="274"/>
      <c r="D305" s="257" t="s">
        <v>906</v>
      </c>
      <c r="E305" s="275" t="s">
        <v>1</v>
      </c>
      <c r="F305" s="276" t="s">
        <v>920</v>
      </c>
      <c r="G305" s="274"/>
      <c r="H305" s="277">
        <v>32.670000000000002</v>
      </c>
      <c r="I305" s="278"/>
      <c r="J305" s="274"/>
      <c r="K305" s="274"/>
      <c r="L305" s="279"/>
      <c r="M305" s="280"/>
      <c r="N305" s="281"/>
      <c r="O305" s="281"/>
      <c r="P305" s="281"/>
      <c r="Q305" s="281"/>
      <c r="R305" s="281"/>
      <c r="S305" s="281"/>
      <c r="T305" s="28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83" t="s">
        <v>906</v>
      </c>
      <c r="AU305" s="283" t="s">
        <v>85</v>
      </c>
      <c r="AV305" s="14" t="s">
        <v>196</v>
      </c>
      <c r="AW305" s="14" t="s">
        <v>33</v>
      </c>
      <c r="AX305" s="14" t="s">
        <v>83</v>
      </c>
      <c r="AY305" s="283" t="s">
        <v>183</v>
      </c>
    </row>
    <row r="306" s="2" customFormat="1" ht="24.15" customHeight="1">
      <c r="A306" s="39"/>
      <c r="B306" s="40"/>
      <c r="C306" s="241" t="s">
        <v>311</v>
      </c>
      <c r="D306" s="241" t="s">
        <v>191</v>
      </c>
      <c r="E306" s="242" t="s">
        <v>1170</v>
      </c>
      <c r="F306" s="243" t="s">
        <v>1171</v>
      </c>
      <c r="G306" s="244" t="s">
        <v>189</v>
      </c>
      <c r="H306" s="245">
        <v>35.936999999999998</v>
      </c>
      <c r="I306" s="246"/>
      <c r="J306" s="247">
        <f>ROUND(I306*H306,2)</f>
        <v>0</v>
      </c>
      <c r="K306" s="243" t="s">
        <v>194</v>
      </c>
      <c r="L306" s="248"/>
      <c r="M306" s="249" t="s">
        <v>1</v>
      </c>
      <c r="N306" s="250" t="s">
        <v>41</v>
      </c>
      <c r="O306" s="92"/>
      <c r="P306" s="237">
        <f>O306*H306</f>
        <v>0</v>
      </c>
      <c r="Q306" s="237">
        <v>0.00198</v>
      </c>
      <c r="R306" s="237">
        <f>Q306*H306</f>
        <v>0.071155259999999998</v>
      </c>
      <c r="S306" s="237">
        <v>0</v>
      </c>
      <c r="T306" s="238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9" t="s">
        <v>195</v>
      </c>
      <c r="AT306" s="239" t="s">
        <v>191</v>
      </c>
      <c r="AU306" s="239" t="s">
        <v>85</v>
      </c>
      <c r="AY306" s="18" t="s">
        <v>183</v>
      </c>
      <c r="BE306" s="240">
        <f>IF(N306="základní",J306,0)</f>
        <v>0</v>
      </c>
      <c r="BF306" s="240">
        <f>IF(N306="snížená",J306,0)</f>
        <v>0</v>
      </c>
      <c r="BG306" s="240">
        <f>IF(N306="zákl. přenesená",J306,0)</f>
        <v>0</v>
      </c>
      <c r="BH306" s="240">
        <f>IF(N306="sníž. přenesená",J306,0)</f>
        <v>0</v>
      </c>
      <c r="BI306" s="240">
        <f>IF(N306="nulová",J306,0)</f>
        <v>0</v>
      </c>
      <c r="BJ306" s="18" t="s">
        <v>83</v>
      </c>
      <c r="BK306" s="240">
        <f>ROUND(I306*H306,2)</f>
        <v>0</v>
      </c>
      <c r="BL306" s="18" t="s">
        <v>190</v>
      </c>
      <c r="BM306" s="239" t="s">
        <v>1172</v>
      </c>
    </row>
    <row r="307" s="13" customFormat="1">
      <c r="A307" s="13"/>
      <c r="B307" s="262"/>
      <c r="C307" s="263"/>
      <c r="D307" s="257" t="s">
        <v>906</v>
      </c>
      <c r="E307" s="263"/>
      <c r="F307" s="265" t="s">
        <v>1173</v>
      </c>
      <c r="G307" s="263"/>
      <c r="H307" s="266">
        <v>35.936999999999998</v>
      </c>
      <c r="I307" s="267"/>
      <c r="J307" s="263"/>
      <c r="K307" s="263"/>
      <c r="L307" s="268"/>
      <c r="M307" s="269"/>
      <c r="N307" s="270"/>
      <c r="O307" s="270"/>
      <c r="P307" s="270"/>
      <c r="Q307" s="270"/>
      <c r="R307" s="270"/>
      <c r="S307" s="270"/>
      <c r="T307" s="27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72" t="s">
        <v>906</v>
      </c>
      <c r="AU307" s="272" t="s">
        <v>85</v>
      </c>
      <c r="AV307" s="13" t="s">
        <v>85</v>
      </c>
      <c r="AW307" s="13" t="s">
        <v>4</v>
      </c>
      <c r="AX307" s="13" t="s">
        <v>83</v>
      </c>
      <c r="AY307" s="272" t="s">
        <v>183</v>
      </c>
    </row>
    <row r="308" s="2" customFormat="1" ht="16.5" customHeight="1">
      <c r="A308" s="39"/>
      <c r="B308" s="40"/>
      <c r="C308" s="228" t="s">
        <v>436</v>
      </c>
      <c r="D308" s="228" t="s">
        <v>186</v>
      </c>
      <c r="E308" s="229" t="s">
        <v>1174</v>
      </c>
      <c r="F308" s="230" t="s">
        <v>1175</v>
      </c>
      <c r="G308" s="231" t="s">
        <v>469</v>
      </c>
      <c r="H308" s="232">
        <v>88.700000000000003</v>
      </c>
      <c r="I308" s="233"/>
      <c r="J308" s="234">
        <f>ROUND(I308*H308,2)</f>
        <v>0</v>
      </c>
      <c r="K308" s="230" t="s">
        <v>194</v>
      </c>
      <c r="L308" s="45"/>
      <c r="M308" s="235" t="s">
        <v>1</v>
      </c>
      <c r="N308" s="236" t="s">
        <v>41</v>
      </c>
      <c r="O308" s="92"/>
      <c r="P308" s="237">
        <f>O308*H308</f>
        <v>0</v>
      </c>
      <c r="Q308" s="237">
        <v>0</v>
      </c>
      <c r="R308" s="237">
        <f>Q308*H308</f>
        <v>0</v>
      </c>
      <c r="S308" s="237">
        <v>0.035299999999999998</v>
      </c>
      <c r="T308" s="238">
        <f>S308*H308</f>
        <v>3.1311100000000001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9" t="s">
        <v>190</v>
      </c>
      <c r="AT308" s="239" t="s">
        <v>186</v>
      </c>
      <c r="AU308" s="239" t="s">
        <v>85</v>
      </c>
      <c r="AY308" s="18" t="s">
        <v>183</v>
      </c>
      <c r="BE308" s="240">
        <f>IF(N308="základní",J308,0)</f>
        <v>0</v>
      </c>
      <c r="BF308" s="240">
        <f>IF(N308="snížená",J308,0)</f>
        <v>0</v>
      </c>
      <c r="BG308" s="240">
        <f>IF(N308="zákl. přenesená",J308,0)</f>
        <v>0</v>
      </c>
      <c r="BH308" s="240">
        <f>IF(N308="sníž. přenesená",J308,0)</f>
        <v>0</v>
      </c>
      <c r="BI308" s="240">
        <f>IF(N308="nulová",J308,0)</f>
        <v>0</v>
      </c>
      <c r="BJ308" s="18" t="s">
        <v>83</v>
      </c>
      <c r="BK308" s="240">
        <f>ROUND(I308*H308,2)</f>
        <v>0</v>
      </c>
      <c r="BL308" s="18" t="s">
        <v>190</v>
      </c>
      <c r="BM308" s="239" t="s">
        <v>1176</v>
      </c>
    </row>
    <row r="309" s="13" customFormat="1">
      <c r="A309" s="13"/>
      <c r="B309" s="262"/>
      <c r="C309" s="263"/>
      <c r="D309" s="257" t="s">
        <v>906</v>
      </c>
      <c r="E309" s="264" t="s">
        <v>1</v>
      </c>
      <c r="F309" s="265" t="s">
        <v>1177</v>
      </c>
      <c r="G309" s="263"/>
      <c r="H309" s="266">
        <v>20.48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72" t="s">
        <v>906</v>
      </c>
      <c r="AU309" s="272" t="s">
        <v>85</v>
      </c>
      <c r="AV309" s="13" t="s">
        <v>85</v>
      </c>
      <c r="AW309" s="13" t="s">
        <v>33</v>
      </c>
      <c r="AX309" s="13" t="s">
        <v>76</v>
      </c>
      <c r="AY309" s="272" t="s">
        <v>183</v>
      </c>
    </row>
    <row r="310" s="13" customFormat="1">
      <c r="A310" s="13"/>
      <c r="B310" s="262"/>
      <c r="C310" s="263"/>
      <c r="D310" s="257" t="s">
        <v>906</v>
      </c>
      <c r="E310" s="264" t="s">
        <v>1</v>
      </c>
      <c r="F310" s="265" t="s">
        <v>1178</v>
      </c>
      <c r="G310" s="263"/>
      <c r="H310" s="266">
        <v>30.73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72" t="s">
        <v>906</v>
      </c>
      <c r="AU310" s="272" t="s">
        <v>85</v>
      </c>
      <c r="AV310" s="13" t="s">
        <v>85</v>
      </c>
      <c r="AW310" s="13" t="s">
        <v>33</v>
      </c>
      <c r="AX310" s="13" t="s">
        <v>76</v>
      </c>
      <c r="AY310" s="272" t="s">
        <v>183</v>
      </c>
    </row>
    <row r="311" s="13" customFormat="1">
      <c r="A311" s="13"/>
      <c r="B311" s="262"/>
      <c r="C311" s="263"/>
      <c r="D311" s="257" t="s">
        <v>906</v>
      </c>
      <c r="E311" s="264" t="s">
        <v>1</v>
      </c>
      <c r="F311" s="265" t="s">
        <v>1179</v>
      </c>
      <c r="G311" s="263"/>
      <c r="H311" s="266">
        <v>18.739999999999998</v>
      </c>
      <c r="I311" s="267"/>
      <c r="J311" s="263"/>
      <c r="K311" s="263"/>
      <c r="L311" s="268"/>
      <c r="M311" s="269"/>
      <c r="N311" s="270"/>
      <c r="O311" s="270"/>
      <c r="P311" s="270"/>
      <c r="Q311" s="270"/>
      <c r="R311" s="270"/>
      <c r="S311" s="270"/>
      <c r="T311" s="27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72" t="s">
        <v>906</v>
      </c>
      <c r="AU311" s="272" t="s">
        <v>85</v>
      </c>
      <c r="AV311" s="13" t="s">
        <v>85</v>
      </c>
      <c r="AW311" s="13" t="s">
        <v>33</v>
      </c>
      <c r="AX311" s="13" t="s">
        <v>76</v>
      </c>
      <c r="AY311" s="272" t="s">
        <v>183</v>
      </c>
    </row>
    <row r="312" s="13" customFormat="1">
      <c r="A312" s="13"/>
      <c r="B312" s="262"/>
      <c r="C312" s="263"/>
      <c r="D312" s="257" t="s">
        <v>906</v>
      </c>
      <c r="E312" s="264" t="s">
        <v>1</v>
      </c>
      <c r="F312" s="265" t="s">
        <v>1180</v>
      </c>
      <c r="G312" s="263"/>
      <c r="H312" s="266">
        <v>18.75</v>
      </c>
      <c r="I312" s="267"/>
      <c r="J312" s="263"/>
      <c r="K312" s="263"/>
      <c r="L312" s="268"/>
      <c r="M312" s="269"/>
      <c r="N312" s="270"/>
      <c r="O312" s="270"/>
      <c r="P312" s="270"/>
      <c r="Q312" s="270"/>
      <c r="R312" s="270"/>
      <c r="S312" s="270"/>
      <c r="T312" s="27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72" t="s">
        <v>906</v>
      </c>
      <c r="AU312" s="272" t="s">
        <v>85</v>
      </c>
      <c r="AV312" s="13" t="s">
        <v>85</v>
      </c>
      <c r="AW312" s="13" t="s">
        <v>33</v>
      </c>
      <c r="AX312" s="13" t="s">
        <v>76</v>
      </c>
      <c r="AY312" s="272" t="s">
        <v>183</v>
      </c>
    </row>
    <row r="313" s="14" customFormat="1">
      <c r="A313" s="14"/>
      <c r="B313" s="273"/>
      <c r="C313" s="274"/>
      <c r="D313" s="257" t="s">
        <v>906</v>
      </c>
      <c r="E313" s="275" t="s">
        <v>1</v>
      </c>
      <c r="F313" s="276" t="s">
        <v>920</v>
      </c>
      <c r="G313" s="274"/>
      <c r="H313" s="277">
        <v>88.700000000000003</v>
      </c>
      <c r="I313" s="278"/>
      <c r="J313" s="274"/>
      <c r="K313" s="274"/>
      <c r="L313" s="279"/>
      <c r="M313" s="280"/>
      <c r="N313" s="281"/>
      <c r="O313" s="281"/>
      <c r="P313" s="281"/>
      <c r="Q313" s="281"/>
      <c r="R313" s="281"/>
      <c r="S313" s="281"/>
      <c r="T313" s="28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83" t="s">
        <v>906</v>
      </c>
      <c r="AU313" s="283" t="s">
        <v>85</v>
      </c>
      <c r="AV313" s="14" t="s">
        <v>196</v>
      </c>
      <c r="AW313" s="14" t="s">
        <v>33</v>
      </c>
      <c r="AX313" s="14" t="s">
        <v>83</v>
      </c>
      <c r="AY313" s="283" t="s">
        <v>183</v>
      </c>
    </row>
    <row r="314" s="2" customFormat="1" ht="37.8" customHeight="1">
      <c r="A314" s="39"/>
      <c r="B314" s="40"/>
      <c r="C314" s="228" t="s">
        <v>315</v>
      </c>
      <c r="D314" s="228" t="s">
        <v>186</v>
      </c>
      <c r="E314" s="229" t="s">
        <v>1181</v>
      </c>
      <c r="F314" s="230" t="s">
        <v>1182</v>
      </c>
      <c r="G314" s="231" t="s">
        <v>469</v>
      </c>
      <c r="H314" s="232">
        <v>89.140000000000001</v>
      </c>
      <c r="I314" s="233"/>
      <c r="J314" s="234">
        <f>ROUND(I314*H314,2)</f>
        <v>0</v>
      </c>
      <c r="K314" s="230" t="s">
        <v>194</v>
      </c>
      <c r="L314" s="45"/>
      <c r="M314" s="235" t="s">
        <v>1</v>
      </c>
      <c r="N314" s="236" t="s">
        <v>41</v>
      </c>
      <c r="O314" s="92"/>
      <c r="P314" s="237">
        <f>O314*H314</f>
        <v>0</v>
      </c>
      <c r="Q314" s="237">
        <v>0.0090299999999999998</v>
      </c>
      <c r="R314" s="237">
        <f>Q314*H314</f>
        <v>0.80493420000000004</v>
      </c>
      <c r="S314" s="237">
        <v>0</v>
      </c>
      <c r="T314" s="238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9" t="s">
        <v>190</v>
      </c>
      <c r="AT314" s="239" t="s">
        <v>186</v>
      </c>
      <c r="AU314" s="239" t="s">
        <v>85</v>
      </c>
      <c r="AY314" s="18" t="s">
        <v>183</v>
      </c>
      <c r="BE314" s="240">
        <f>IF(N314="základní",J314,0)</f>
        <v>0</v>
      </c>
      <c r="BF314" s="240">
        <f>IF(N314="snížená",J314,0)</f>
        <v>0</v>
      </c>
      <c r="BG314" s="240">
        <f>IF(N314="zákl. přenesená",J314,0)</f>
        <v>0</v>
      </c>
      <c r="BH314" s="240">
        <f>IF(N314="sníž. přenesená",J314,0)</f>
        <v>0</v>
      </c>
      <c r="BI314" s="240">
        <f>IF(N314="nulová",J314,0)</f>
        <v>0</v>
      </c>
      <c r="BJ314" s="18" t="s">
        <v>83</v>
      </c>
      <c r="BK314" s="240">
        <f>ROUND(I314*H314,2)</f>
        <v>0</v>
      </c>
      <c r="BL314" s="18" t="s">
        <v>190</v>
      </c>
      <c r="BM314" s="239" t="s">
        <v>1183</v>
      </c>
    </row>
    <row r="315" s="13" customFormat="1">
      <c r="A315" s="13"/>
      <c r="B315" s="262"/>
      <c r="C315" s="263"/>
      <c r="D315" s="257" t="s">
        <v>906</v>
      </c>
      <c r="E315" s="264" t="s">
        <v>1</v>
      </c>
      <c r="F315" s="265" t="s">
        <v>916</v>
      </c>
      <c r="G315" s="263"/>
      <c r="H315" s="266">
        <v>20.920000000000002</v>
      </c>
      <c r="I315" s="267"/>
      <c r="J315" s="263"/>
      <c r="K315" s="263"/>
      <c r="L315" s="268"/>
      <c r="M315" s="269"/>
      <c r="N315" s="270"/>
      <c r="O315" s="270"/>
      <c r="P315" s="270"/>
      <c r="Q315" s="270"/>
      <c r="R315" s="270"/>
      <c r="S315" s="270"/>
      <c r="T315" s="27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72" t="s">
        <v>906</v>
      </c>
      <c r="AU315" s="272" t="s">
        <v>85</v>
      </c>
      <c r="AV315" s="13" t="s">
        <v>85</v>
      </c>
      <c r="AW315" s="13" t="s">
        <v>33</v>
      </c>
      <c r="AX315" s="13" t="s">
        <v>76</v>
      </c>
      <c r="AY315" s="272" t="s">
        <v>183</v>
      </c>
    </row>
    <row r="316" s="13" customFormat="1">
      <c r="A316" s="13"/>
      <c r="B316" s="262"/>
      <c r="C316" s="263"/>
      <c r="D316" s="257" t="s">
        <v>906</v>
      </c>
      <c r="E316" s="264" t="s">
        <v>1</v>
      </c>
      <c r="F316" s="265" t="s">
        <v>1178</v>
      </c>
      <c r="G316" s="263"/>
      <c r="H316" s="266">
        <v>30.73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72" t="s">
        <v>906</v>
      </c>
      <c r="AU316" s="272" t="s">
        <v>85</v>
      </c>
      <c r="AV316" s="13" t="s">
        <v>85</v>
      </c>
      <c r="AW316" s="13" t="s">
        <v>33</v>
      </c>
      <c r="AX316" s="13" t="s">
        <v>76</v>
      </c>
      <c r="AY316" s="272" t="s">
        <v>183</v>
      </c>
    </row>
    <row r="317" s="13" customFormat="1">
      <c r="A317" s="13"/>
      <c r="B317" s="262"/>
      <c r="C317" s="263"/>
      <c r="D317" s="257" t="s">
        <v>906</v>
      </c>
      <c r="E317" s="264" t="s">
        <v>1</v>
      </c>
      <c r="F317" s="265" t="s">
        <v>1179</v>
      </c>
      <c r="G317" s="263"/>
      <c r="H317" s="266">
        <v>18.739999999999998</v>
      </c>
      <c r="I317" s="267"/>
      <c r="J317" s="263"/>
      <c r="K317" s="263"/>
      <c r="L317" s="268"/>
      <c r="M317" s="269"/>
      <c r="N317" s="270"/>
      <c r="O317" s="270"/>
      <c r="P317" s="270"/>
      <c r="Q317" s="270"/>
      <c r="R317" s="270"/>
      <c r="S317" s="270"/>
      <c r="T317" s="27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72" t="s">
        <v>906</v>
      </c>
      <c r="AU317" s="272" t="s">
        <v>85</v>
      </c>
      <c r="AV317" s="13" t="s">
        <v>85</v>
      </c>
      <c r="AW317" s="13" t="s">
        <v>33</v>
      </c>
      <c r="AX317" s="13" t="s">
        <v>76</v>
      </c>
      <c r="AY317" s="272" t="s">
        <v>183</v>
      </c>
    </row>
    <row r="318" s="13" customFormat="1">
      <c r="A318" s="13"/>
      <c r="B318" s="262"/>
      <c r="C318" s="263"/>
      <c r="D318" s="257" t="s">
        <v>906</v>
      </c>
      <c r="E318" s="264" t="s">
        <v>1</v>
      </c>
      <c r="F318" s="265" t="s">
        <v>1180</v>
      </c>
      <c r="G318" s="263"/>
      <c r="H318" s="266">
        <v>18.75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72" t="s">
        <v>906</v>
      </c>
      <c r="AU318" s="272" t="s">
        <v>85</v>
      </c>
      <c r="AV318" s="13" t="s">
        <v>85</v>
      </c>
      <c r="AW318" s="13" t="s">
        <v>33</v>
      </c>
      <c r="AX318" s="13" t="s">
        <v>76</v>
      </c>
      <c r="AY318" s="272" t="s">
        <v>183</v>
      </c>
    </row>
    <row r="319" s="14" customFormat="1">
      <c r="A319" s="14"/>
      <c r="B319" s="273"/>
      <c r="C319" s="274"/>
      <c r="D319" s="257" t="s">
        <v>906</v>
      </c>
      <c r="E319" s="275" t="s">
        <v>1</v>
      </c>
      <c r="F319" s="276" t="s">
        <v>920</v>
      </c>
      <c r="G319" s="274"/>
      <c r="H319" s="277">
        <v>89.140000000000001</v>
      </c>
      <c r="I319" s="278"/>
      <c r="J319" s="274"/>
      <c r="K319" s="274"/>
      <c r="L319" s="279"/>
      <c r="M319" s="280"/>
      <c r="N319" s="281"/>
      <c r="O319" s="281"/>
      <c r="P319" s="281"/>
      <c r="Q319" s="281"/>
      <c r="R319" s="281"/>
      <c r="S319" s="281"/>
      <c r="T319" s="28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83" t="s">
        <v>906</v>
      </c>
      <c r="AU319" s="283" t="s">
        <v>85</v>
      </c>
      <c r="AV319" s="14" t="s">
        <v>196</v>
      </c>
      <c r="AW319" s="14" t="s">
        <v>33</v>
      </c>
      <c r="AX319" s="14" t="s">
        <v>83</v>
      </c>
      <c r="AY319" s="283" t="s">
        <v>183</v>
      </c>
    </row>
    <row r="320" s="2" customFormat="1" ht="33" customHeight="1">
      <c r="A320" s="39"/>
      <c r="B320" s="40"/>
      <c r="C320" s="241" t="s">
        <v>443</v>
      </c>
      <c r="D320" s="241" t="s">
        <v>191</v>
      </c>
      <c r="E320" s="242" t="s">
        <v>1184</v>
      </c>
      <c r="F320" s="243" t="s">
        <v>1185</v>
      </c>
      <c r="G320" s="244" t="s">
        <v>469</v>
      </c>
      <c r="H320" s="245">
        <v>102.511</v>
      </c>
      <c r="I320" s="246"/>
      <c r="J320" s="247">
        <f>ROUND(I320*H320,2)</f>
        <v>0</v>
      </c>
      <c r="K320" s="243" t="s">
        <v>194</v>
      </c>
      <c r="L320" s="248"/>
      <c r="M320" s="249" t="s">
        <v>1</v>
      </c>
      <c r="N320" s="250" t="s">
        <v>41</v>
      </c>
      <c r="O320" s="92"/>
      <c r="P320" s="237">
        <f>O320*H320</f>
        <v>0</v>
      </c>
      <c r="Q320" s="237">
        <v>0.021999999999999999</v>
      </c>
      <c r="R320" s="237">
        <f>Q320*H320</f>
        <v>2.255242</v>
      </c>
      <c r="S320" s="237">
        <v>0</v>
      </c>
      <c r="T320" s="238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9" t="s">
        <v>195</v>
      </c>
      <c r="AT320" s="239" t="s">
        <v>191</v>
      </c>
      <c r="AU320" s="239" t="s">
        <v>85</v>
      </c>
      <c r="AY320" s="18" t="s">
        <v>183</v>
      </c>
      <c r="BE320" s="240">
        <f>IF(N320="základní",J320,0)</f>
        <v>0</v>
      </c>
      <c r="BF320" s="240">
        <f>IF(N320="snížená",J320,0)</f>
        <v>0</v>
      </c>
      <c r="BG320" s="240">
        <f>IF(N320="zákl. přenesená",J320,0)</f>
        <v>0</v>
      </c>
      <c r="BH320" s="240">
        <f>IF(N320="sníž. přenesená",J320,0)</f>
        <v>0</v>
      </c>
      <c r="BI320" s="240">
        <f>IF(N320="nulová",J320,0)</f>
        <v>0</v>
      </c>
      <c r="BJ320" s="18" t="s">
        <v>83</v>
      </c>
      <c r="BK320" s="240">
        <f>ROUND(I320*H320,2)</f>
        <v>0</v>
      </c>
      <c r="BL320" s="18" t="s">
        <v>190</v>
      </c>
      <c r="BM320" s="239" t="s">
        <v>1186</v>
      </c>
    </row>
    <row r="321" s="13" customFormat="1">
      <c r="A321" s="13"/>
      <c r="B321" s="262"/>
      <c r="C321" s="263"/>
      <c r="D321" s="257" t="s">
        <v>906</v>
      </c>
      <c r="E321" s="263"/>
      <c r="F321" s="265" t="s">
        <v>1187</v>
      </c>
      <c r="G321" s="263"/>
      <c r="H321" s="266">
        <v>102.511</v>
      </c>
      <c r="I321" s="267"/>
      <c r="J321" s="263"/>
      <c r="K321" s="263"/>
      <c r="L321" s="268"/>
      <c r="M321" s="269"/>
      <c r="N321" s="270"/>
      <c r="O321" s="270"/>
      <c r="P321" s="270"/>
      <c r="Q321" s="270"/>
      <c r="R321" s="270"/>
      <c r="S321" s="270"/>
      <c r="T321" s="27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72" t="s">
        <v>906</v>
      </c>
      <c r="AU321" s="272" t="s">
        <v>85</v>
      </c>
      <c r="AV321" s="13" t="s">
        <v>85</v>
      </c>
      <c r="AW321" s="13" t="s">
        <v>4</v>
      </c>
      <c r="AX321" s="13" t="s">
        <v>83</v>
      </c>
      <c r="AY321" s="272" t="s">
        <v>183</v>
      </c>
    </row>
    <row r="322" s="2" customFormat="1" ht="24.15" customHeight="1">
      <c r="A322" s="39"/>
      <c r="B322" s="40"/>
      <c r="C322" s="228" t="s">
        <v>318</v>
      </c>
      <c r="D322" s="228" t="s">
        <v>186</v>
      </c>
      <c r="E322" s="229" t="s">
        <v>1188</v>
      </c>
      <c r="F322" s="230" t="s">
        <v>1189</v>
      </c>
      <c r="G322" s="231" t="s">
        <v>469</v>
      </c>
      <c r="H322" s="232">
        <v>89.140000000000001</v>
      </c>
      <c r="I322" s="233"/>
      <c r="J322" s="234">
        <f>ROUND(I322*H322,2)</f>
        <v>0</v>
      </c>
      <c r="K322" s="230" t="s">
        <v>194</v>
      </c>
      <c r="L322" s="45"/>
      <c r="M322" s="235" t="s">
        <v>1</v>
      </c>
      <c r="N322" s="236" t="s">
        <v>41</v>
      </c>
      <c r="O322" s="92"/>
      <c r="P322" s="237">
        <f>O322*H322</f>
        <v>0</v>
      </c>
      <c r="Q322" s="237">
        <v>0.0015</v>
      </c>
      <c r="R322" s="237">
        <f>Q322*H322</f>
        <v>0.13371</v>
      </c>
      <c r="S322" s="237">
        <v>0</v>
      </c>
      <c r="T322" s="23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9" t="s">
        <v>190</v>
      </c>
      <c r="AT322" s="239" t="s">
        <v>186</v>
      </c>
      <c r="AU322" s="239" t="s">
        <v>85</v>
      </c>
      <c r="AY322" s="18" t="s">
        <v>183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8" t="s">
        <v>83</v>
      </c>
      <c r="BK322" s="240">
        <f>ROUND(I322*H322,2)</f>
        <v>0</v>
      </c>
      <c r="BL322" s="18" t="s">
        <v>190</v>
      </c>
      <c r="BM322" s="239" t="s">
        <v>1190</v>
      </c>
    </row>
    <row r="323" s="2" customFormat="1" ht="16.5" customHeight="1">
      <c r="A323" s="39"/>
      <c r="B323" s="40"/>
      <c r="C323" s="228" t="s">
        <v>450</v>
      </c>
      <c r="D323" s="228" t="s">
        <v>186</v>
      </c>
      <c r="E323" s="229" t="s">
        <v>1191</v>
      </c>
      <c r="F323" s="230" t="s">
        <v>1192</v>
      </c>
      <c r="G323" s="231" t="s">
        <v>189</v>
      </c>
      <c r="H323" s="232">
        <v>161.18000000000001</v>
      </c>
      <c r="I323" s="233"/>
      <c r="J323" s="234">
        <f>ROUND(I323*H323,2)</f>
        <v>0</v>
      </c>
      <c r="K323" s="230" t="s">
        <v>194</v>
      </c>
      <c r="L323" s="45"/>
      <c r="M323" s="235" t="s">
        <v>1</v>
      </c>
      <c r="N323" s="236" t="s">
        <v>41</v>
      </c>
      <c r="O323" s="92"/>
      <c r="P323" s="237">
        <f>O323*H323</f>
        <v>0</v>
      </c>
      <c r="Q323" s="237">
        <v>0.00032000000000000003</v>
      </c>
      <c r="R323" s="237">
        <f>Q323*H323</f>
        <v>0.051577600000000008</v>
      </c>
      <c r="S323" s="237">
        <v>0</v>
      </c>
      <c r="T323" s="238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9" t="s">
        <v>190</v>
      </c>
      <c r="AT323" s="239" t="s">
        <v>186</v>
      </c>
      <c r="AU323" s="239" t="s">
        <v>85</v>
      </c>
      <c r="AY323" s="18" t="s">
        <v>183</v>
      </c>
      <c r="BE323" s="240">
        <f>IF(N323="základní",J323,0)</f>
        <v>0</v>
      </c>
      <c r="BF323" s="240">
        <f>IF(N323="snížená",J323,0)</f>
        <v>0</v>
      </c>
      <c r="BG323" s="240">
        <f>IF(N323="zákl. přenesená",J323,0)</f>
        <v>0</v>
      </c>
      <c r="BH323" s="240">
        <f>IF(N323="sníž. přenesená",J323,0)</f>
        <v>0</v>
      </c>
      <c r="BI323" s="240">
        <f>IF(N323="nulová",J323,0)</f>
        <v>0</v>
      </c>
      <c r="BJ323" s="18" t="s">
        <v>83</v>
      </c>
      <c r="BK323" s="240">
        <f>ROUND(I323*H323,2)</f>
        <v>0</v>
      </c>
      <c r="BL323" s="18" t="s">
        <v>190</v>
      </c>
      <c r="BM323" s="239" t="s">
        <v>1193</v>
      </c>
    </row>
    <row r="324" s="13" customFormat="1">
      <c r="A324" s="13"/>
      <c r="B324" s="262"/>
      <c r="C324" s="263"/>
      <c r="D324" s="257" t="s">
        <v>906</v>
      </c>
      <c r="E324" s="264" t="s">
        <v>1</v>
      </c>
      <c r="F324" s="265" t="s">
        <v>1167</v>
      </c>
      <c r="G324" s="263"/>
      <c r="H324" s="266">
        <v>25.140000000000001</v>
      </c>
      <c r="I324" s="267"/>
      <c r="J324" s="263"/>
      <c r="K324" s="263"/>
      <c r="L324" s="268"/>
      <c r="M324" s="269"/>
      <c r="N324" s="270"/>
      <c r="O324" s="270"/>
      <c r="P324" s="270"/>
      <c r="Q324" s="270"/>
      <c r="R324" s="270"/>
      <c r="S324" s="270"/>
      <c r="T324" s="27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72" t="s">
        <v>906</v>
      </c>
      <c r="AU324" s="272" t="s">
        <v>85</v>
      </c>
      <c r="AV324" s="13" t="s">
        <v>85</v>
      </c>
      <c r="AW324" s="13" t="s">
        <v>33</v>
      </c>
      <c r="AX324" s="13" t="s">
        <v>76</v>
      </c>
      <c r="AY324" s="272" t="s">
        <v>183</v>
      </c>
    </row>
    <row r="325" s="13" customFormat="1">
      <c r="A325" s="13"/>
      <c r="B325" s="262"/>
      <c r="C325" s="263"/>
      <c r="D325" s="257" t="s">
        <v>906</v>
      </c>
      <c r="E325" s="264" t="s">
        <v>1</v>
      </c>
      <c r="F325" s="265" t="s">
        <v>1194</v>
      </c>
      <c r="G325" s="263"/>
      <c r="H325" s="266">
        <v>52.119999999999997</v>
      </c>
      <c r="I325" s="267"/>
      <c r="J325" s="263"/>
      <c r="K325" s="263"/>
      <c r="L325" s="268"/>
      <c r="M325" s="269"/>
      <c r="N325" s="270"/>
      <c r="O325" s="270"/>
      <c r="P325" s="270"/>
      <c r="Q325" s="270"/>
      <c r="R325" s="270"/>
      <c r="S325" s="270"/>
      <c r="T325" s="27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72" t="s">
        <v>906</v>
      </c>
      <c r="AU325" s="272" t="s">
        <v>85</v>
      </c>
      <c r="AV325" s="13" t="s">
        <v>85</v>
      </c>
      <c r="AW325" s="13" t="s">
        <v>33</v>
      </c>
      <c r="AX325" s="13" t="s">
        <v>76</v>
      </c>
      <c r="AY325" s="272" t="s">
        <v>183</v>
      </c>
    </row>
    <row r="326" s="13" customFormat="1">
      <c r="A326" s="13"/>
      <c r="B326" s="262"/>
      <c r="C326" s="263"/>
      <c r="D326" s="257" t="s">
        <v>906</v>
      </c>
      <c r="E326" s="264" t="s">
        <v>1</v>
      </c>
      <c r="F326" s="265" t="s">
        <v>1195</v>
      </c>
      <c r="G326" s="263"/>
      <c r="H326" s="266">
        <v>41.920000000000002</v>
      </c>
      <c r="I326" s="267"/>
      <c r="J326" s="263"/>
      <c r="K326" s="263"/>
      <c r="L326" s="268"/>
      <c r="M326" s="269"/>
      <c r="N326" s="270"/>
      <c r="O326" s="270"/>
      <c r="P326" s="270"/>
      <c r="Q326" s="270"/>
      <c r="R326" s="270"/>
      <c r="S326" s="270"/>
      <c r="T326" s="27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72" t="s">
        <v>906</v>
      </c>
      <c r="AU326" s="272" t="s">
        <v>85</v>
      </c>
      <c r="AV326" s="13" t="s">
        <v>85</v>
      </c>
      <c r="AW326" s="13" t="s">
        <v>33</v>
      </c>
      <c r="AX326" s="13" t="s">
        <v>76</v>
      </c>
      <c r="AY326" s="272" t="s">
        <v>183</v>
      </c>
    </row>
    <row r="327" s="13" customFormat="1">
      <c r="A327" s="13"/>
      <c r="B327" s="262"/>
      <c r="C327" s="263"/>
      <c r="D327" s="257" t="s">
        <v>906</v>
      </c>
      <c r="E327" s="264" t="s">
        <v>1</v>
      </c>
      <c r="F327" s="265" t="s">
        <v>1196</v>
      </c>
      <c r="G327" s="263"/>
      <c r="H327" s="266">
        <v>42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72" t="s">
        <v>906</v>
      </c>
      <c r="AU327" s="272" t="s">
        <v>85</v>
      </c>
      <c r="AV327" s="13" t="s">
        <v>85</v>
      </c>
      <c r="AW327" s="13" t="s">
        <v>33</v>
      </c>
      <c r="AX327" s="13" t="s">
        <v>76</v>
      </c>
      <c r="AY327" s="272" t="s">
        <v>183</v>
      </c>
    </row>
    <row r="328" s="14" customFormat="1">
      <c r="A328" s="14"/>
      <c r="B328" s="273"/>
      <c r="C328" s="274"/>
      <c r="D328" s="257" t="s">
        <v>906</v>
      </c>
      <c r="E328" s="275" t="s">
        <v>1</v>
      </c>
      <c r="F328" s="276" t="s">
        <v>920</v>
      </c>
      <c r="G328" s="274"/>
      <c r="H328" s="277">
        <v>161.18000000000001</v>
      </c>
      <c r="I328" s="278"/>
      <c r="J328" s="274"/>
      <c r="K328" s="274"/>
      <c r="L328" s="279"/>
      <c r="M328" s="280"/>
      <c r="N328" s="281"/>
      <c r="O328" s="281"/>
      <c r="P328" s="281"/>
      <c r="Q328" s="281"/>
      <c r="R328" s="281"/>
      <c r="S328" s="281"/>
      <c r="T328" s="28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83" t="s">
        <v>906</v>
      </c>
      <c r="AU328" s="283" t="s">
        <v>85</v>
      </c>
      <c r="AV328" s="14" t="s">
        <v>196</v>
      </c>
      <c r="AW328" s="14" t="s">
        <v>33</v>
      </c>
      <c r="AX328" s="14" t="s">
        <v>83</v>
      </c>
      <c r="AY328" s="283" t="s">
        <v>183</v>
      </c>
    </row>
    <row r="329" s="2" customFormat="1" ht="24.15" customHeight="1">
      <c r="A329" s="39"/>
      <c r="B329" s="40"/>
      <c r="C329" s="228" t="s">
        <v>322</v>
      </c>
      <c r="D329" s="228" t="s">
        <v>186</v>
      </c>
      <c r="E329" s="229" t="s">
        <v>1197</v>
      </c>
      <c r="F329" s="230" t="s">
        <v>1198</v>
      </c>
      <c r="G329" s="231" t="s">
        <v>350</v>
      </c>
      <c r="H329" s="232">
        <v>3.7589999999999999</v>
      </c>
      <c r="I329" s="233"/>
      <c r="J329" s="234">
        <f>ROUND(I329*H329,2)</f>
        <v>0</v>
      </c>
      <c r="K329" s="230" t="s">
        <v>194</v>
      </c>
      <c r="L329" s="45"/>
      <c r="M329" s="235" t="s">
        <v>1</v>
      </c>
      <c r="N329" s="236" t="s">
        <v>41</v>
      </c>
      <c r="O329" s="92"/>
      <c r="P329" s="237">
        <f>O329*H329</f>
        <v>0</v>
      </c>
      <c r="Q329" s="237">
        <v>0</v>
      </c>
      <c r="R329" s="237">
        <f>Q329*H329</f>
        <v>0</v>
      </c>
      <c r="S329" s="237">
        <v>0</v>
      </c>
      <c r="T329" s="238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9" t="s">
        <v>190</v>
      </c>
      <c r="AT329" s="239" t="s">
        <v>186</v>
      </c>
      <c r="AU329" s="239" t="s">
        <v>85</v>
      </c>
      <c r="AY329" s="18" t="s">
        <v>183</v>
      </c>
      <c r="BE329" s="240">
        <f>IF(N329="základní",J329,0)</f>
        <v>0</v>
      </c>
      <c r="BF329" s="240">
        <f>IF(N329="snížená",J329,0)</f>
        <v>0</v>
      </c>
      <c r="BG329" s="240">
        <f>IF(N329="zákl. přenesená",J329,0)</f>
        <v>0</v>
      </c>
      <c r="BH329" s="240">
        <f>IF(N329="sníž. přenesená",J329,0)</f>
        <v>0</v>
      </c>
      <c r="BI329" s="240">
        <f>IF(N329="nulová",J329,0)</f>
        <v>0</v>
      </c>
      <c r="BJ329" s="18" t="s">
        <v>83</v>
      </c>
      <c r="BK329" s="240">
        <f>ROUND(I329*H329,2)</f>
        <v>0</v>
      </c>
      <c r="BL329" s="18" t="s">
        <v>190</v>
      </c>
      <c r="BM329" s="239" t="s">
        <v>1199</v>
      </c>
    </row>
    <row r="330" s="12" customFormat="1" ht="22.8" customHeight="1">
      <c r="A330" s="12"/>
      <c r="B330" s="212"/>
      <c r="C330" s="213"/>
      <c r="D330" s="214" t="s">
        <v>75</v>
      </c>
      <c r="E330" s="226" t="s">
        <v>1200</v>
      </c>
      <c r="F330" s="226" t="s">
        <v>1201</v>
      </c>
      <c r="G330" s="213"/>
      <c r="H330" s="213"/>
      <c r="I330" s="216"/>
      <c r="J330" s="227">
        <f>BK330</f>
        <v>0</v>
      </c>
      <c r="K330" s="213"/>
      <c r="L330" s="218"/>
      <c r="M330" s="219"/>
      <c r="N330" s="220"/>
      <c r="O330" s="220"/>
      <c r="P330" s="221">
        <f>SUM(P331:P368)</f>
        <v>0</v>
      </c>
      <c r="Q330" s="220"/>
      <c r="R330" s="221">
        <f>SUM(R331:R368)</f>
        <v>4.7716854199999998</v>
      </c>
      <c r="S330" s="220"/>
      <c r="T330" s="222">
        <f>SUM(T331:T368)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3" t="s">
        <v>85</v>
      </c>
      <c r="AT330" s="224" t="s">
        <v>75</v>
      </c>
      <c r="AU330" s="224" t="s">
        <v>83</v>
      </c>
      <c r="AY330" s="223" t="s">
        <v>183</v>
      </c>
      <c r="BK330" s="225">
        <f>SUM(BK331:BK368)</f>
        <v>0</v>
      </c>
    </row>
    <row r="331" s="2" customFormat="1" ht="16.5" customHeight="1">
      <c r="A331" s="39"/>
      <c r="B331" s="40"/>
      <c r="C331" s="228" t="s">
        <v>457</v>
      </c>
      <c r="D331" s="228" t="s">
        <v>186</v>
      </c>
      <c r="E331" s="229" t="s">
        <v>1202</v>
      </c>
      <c r="F331" s="230" t="s">
        <v>1203</v>
      </c>
      <c r="G331" s="231" t="s">
        <v>469</v>
      </c>
      <c r="H331" s="232">
        <v>237.63499999999999</v>
      </c>
      <c r="I331" s="233"/>
      <c r="J331" s="234">
        <f>ROUND(I331*H331,2)</f>
        <v>0</v>
      </c>
      <c r="K331" s="230" t="s">
        <v>194</v>
      </c>
      <c r="L331" s="45"/>
      <c r="M331" s="235" t="s">
        <v>1</v>
      </c>
      <c r="N331" s="236" t="s">
        <v>41</v>
      </c>
      <c r="O331" s="92"/>
      <c r="P331" s="237">
        <f>O331*H331</f>
        <v>0</v>
      </c>
      <c r="Q331" s="237">
        <v>0.00029999999999999997</v>
      </c>
      <c r="R331" s="237">
        <f>Q331*H331</f>
        <v>0.071290499999999993</v>
      </c>
      <c r="S331" s="237">
        <v>0</v>
      </c>
      <c r="T331" s="238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9" t="s">
        <v>190</v>
      </c>
      <c r="AT331" s="239" t="s">
        <v>186</v>
      </c>
      <c r="AU331" s="239" t="s">
        <v>85</v>
      </c>
      <c r="AY331" s="18" t="s">
        <v>183</v>
      </c>
      <c r="BE331" s="240">
        <f>IF(N331="základní",J331,0)</f>
        <v>0</v>
      </c>
      <c r="BF331" s="240">
        <f>IF(N331="snížená",J331,0)</f>
        <v>0</v>
      </c>
      <c r="BG331" s="240">
        <f>IF(N331="zákl. přenesená",J331,0)</f>
        <v>0</v>
      </c>
      <c r="BH331" s="240">
        <f>IF(N331="sníž. přenesená",J331,0)</f>
        <v>0</v>
      </c>
      <c r="BI331" s="240">
        <f>IF(N331="nulová",J331,0)</f>
        <v>0</v>
      </c>
      <c r="BJ331" s="18" t="s">
        <v>83</v>
      </c>
      <c r="BK331" s="240">
        <f>ROUND(I331*H331,2)</f>
        <v>0</v>
      </c>
      <c r="BL331" s="18" t="s">
        <v>190</v>
      </c>
      <c r="BM331" s="239" t="s">
        <v>1204</v>
      </c>
    </row>
    <row r="332" s="13" customFormat="1">
      <c r="A332" s="13"/>
      <c r="B332" s="262"/>
      <c r="C332" s="263"/>
      <c r="D332" s="257" t="s">
        <v>906</v>
      </c>
      <c r="E332" s="264" t="s">
        <v>1</v>
      </c>
      <c r="F332" s="265" t="s">
        <v>1205</v>
      </c>
      <c r="G332" s="263"/>
      <c r="H332" s="266">
        <v>237.63499999999999</v>
      </c>
      <c r="I332" s="267"/>
      <c r="J332" s="263"/>
      <c r="K332" s="263"/>
      <c r="L332" s="268"/>
      <c r="M332" s="269"/>
      <c r="N332" s="270"/>
      <c r="O332" s="270"/>
      <c r="P332" s="270"/>
      <c r="Q332" s="270"/>
      <c r="R332" s="270"/>
      <c r="S332" s="270"/>
      <c r="T332" s="27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72" t="s">
        <v>906</v>
      </c>
      <c r="AU332" s="272" t="s">
        <v>85</v>
      </c>
      <c r="AV332" s="13" t="s">
        <v>85</v>
      </c>
      <c r="AW332" s="13" t="s">
        <v>33</v>
      </c>
      <c r="AX332" s="13" t="s">
        <v>83</v>
      </c>
      <c r="AY332" s="272" t="s">
        <v>183</v>
      </c>
    </row>
    <row r="333" s="2" customFormat="1" ht="24.15" customHeight="1">
      <c r="A333" s="39"/>
      <c r="B333" s="40"/>
      <c r="C333" s="228" t="s">
        <v>325</v>
      </c>
      <c r="D333" s="228" t="s">
        <v>186</v>
      </c>
      <c r="E333" s="229" t="s">
        <v>1206</v>
      </c>
      <c r="F333" s="230" t="s">
        <v>1207</v>
      </c>
      <c r="G333" s="231" t="s">
        <v>469</v>
      </c>
      <c r="H333" s="232">
        <v>84.763000000000005</v>
      </c>
      <c r="I333" s="233"/>
      <c r="J333" s="234">
        <f>ROUND(I333*H333,2)</f>
        <v>0</v>
      </c>
      <c r="K333" s="230" t="s">
        <v>194</v>
      </c>
      <c r="L333" s="45"/>
      <c r="M333" s="235" t="s">
        <v>1</v>
      </c>
      <c r="N333" s="236" t="s">
        <v>41</v>
      </c>
      <c r="O333" s="92"/>
      <c r="P333" s="237">
        <f>O333*H333</f>
        <v>0</v>
      </c>
      <c r="Q333" s="237">
        <v>0.0015</v>
      </c>
      <c r="R333" s="237">
        <f>Q333*H333</f>
        <v>0.12714450000000002</v>
      </c>
      <c r="S333" s="237">
        <v>0</v>
      </c>
      <c r="T333" s="238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9" t="s">
        <v>190</v>
      </c>
      <c r="AT333" s="239" t="s">
        <v>186</v>
      </c>
      <c r="AU333" s="239" t="s">
        <v>85</v>
      </c>
      <c r="AY333" s="18" t="s">
        <v>183</v>
      </c>
      <c r="BE333" s="240">
        <f>IF(N333="základní",J333,0)</f>
        <v>0</v>
      </c>
      <c r="BF333" s="240">
        <f>IF(N333="snížená",J333,0)</f>
        <v>0</v>
      </c>
      <c r="BG333" s="240">
        <f>IF(N333="zákl. přenesená",J333,0)</f>
        <v>0</v>
      </c>
      <c r="BH333" s="240">
        <f>IF(N333="sníž. přenesená",J333,0)</f>
        <v>0</v>
      </c>
      <c r="BI333" s="240">
        <f>IF(N333="nulová",J333,0)</f>
        <v>0</v>
      </c>
      <c r="BJ333" s="18" t="s">
        <v>83</v>
      </c>
      <c r="BK333" s="240">
        <f>ROUND(I333*H333,2)</f>
        <v>0</v>
      </c>
      <c r="BL333" s="18" t="s">
        <v>190</v>
      </c>
      <c r="BM333" s="239" t="s">
        <v>1208</v>
      </c>
    </row>
    <row r="334" s="13" customFormat="1">
      <c r="A334" s="13"/>
      <c r="B334" s="262"/>
      <c r="C334" s="263"/>
      <c r="D334" s="257" t="s">
        <v>906</v>
      </c>
      <c r="E334" s="264" t="s">
        <v>1</v>
      </c>
      <c r="F334" s="265" t="s">
        <v>1209</v>
      </c>
      <c r="G334" s="263"/>
      <c r="H334" s="266">
        <v>7.3109999999999999</v>
      </c>
      <c r="I334" s="267"/>
      <c r="J334" s="263"/>
      <c r="K334" s="263"/>
      <c r="L334" s="268"/>
      <c r="M334" s="269"/>
      <c r="N334" s="270"/>
      <c r="O334" s="270"/>
      <c r="P334" s="270"/>
      <c r="Q334" s="270"/>
      <c r="R334" s="270"/>
      <c r="S334" s="270"/>
      <c r="T334" s="27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72" t="s">
        <v>906</v>
      </c>
      <c r="AU334" s="272" t="s">
        <v>85</v>
      </c>
      <c r="AV334" s="13" t="s">
        <v>85</v>
      </c>
      <c r="AW334" s="13" t="s">
        <v>33</v>
      </c>
      <c r="AX334" s="13" t="s">
        <v>76</v>
      </c>
      <c r="AY334" s="272" t="s">
        <v>183</v>
      </c>
    </row>
    <row r="335" s="13" customFormat="1">
      <c r="A335" s="13"/>
      <c r="B335" s="262"/>
      <c r="C335" s="263"/>
      <c r="D335" s="257" t="s">
        <v>906</v>
      </c>
      <c r="E335" s="264" t="s">
        <v>1</v>
      </c>
      <c r="F335" s="265" t="s">
        <v>1210</v>
      </c>
      <c r="G335" s="263"/>
      <c r="H335" s="266">
        <v>5.3090000000000002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72" t="s">
        <v>906</v>
      </c>
      <c r="AU335" s="272" t="s">
        <v>85</v>
      </c>
      <c r="AV335" s="13" t="s">
        <v>85</v>
      </c>
      <c r="AW335" s="13" t="s">
        <v>33</v>
      </c>
      <c r="AX335" s="13" t="s">
        <v>76</v>
      </c>
      <c r="AY335" s="272" t="s">
        <v>183</v>
      </c>
    </row>
    <row r="336" s="13" customFormat="1">
      <c r="A336" s="13"/>
      <c r="B336" s="262"/>
      <c r="C336" s="263"/>
      <c r="D336" s="257" t="s">
        <v>906</v>
      </c>
      <c r="E336" s="264" t="s">
        <v>1</v>
      </c>
      <c r="F336" s="265" t="s">
        <v>1211</v>
      </c>
      <c r="G336" s="263"/>
      <c r="H336" s="266">
        <v>5.3129999999999997</v>
      </c>
      <c r="I336" s="267"/>
      <c r="J336" s="263"/>
      <c r="K336" s="263"/>
      <c r="L336" s="268"/>
      <c r="M336" s="269"/>
      <c r="N336" s="270"/>
      <c r="O336" s="270"/>
      <c r="P336" s="270"/>
      <c r="Q336" s="270"/>
      <c r="R336" s="270"/>
      <c r="S336" s="270"/>
      <c r="T336" s="27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72" t="s">
        <v>906</v>
      </c>
      <c r="AU336" s="272" t="s">
        <v>85</v>
      </c>
      <c r="AV336" s="13" t="s">
        <v>85</v>
      </c>
      <c r="AW336" s="13" t="s">
        <v>33</v>
      </c>
      <c r="AX336" s="13" t="s">
        <v>76</v>
      </c>
      <c r="AY336" s="272" t="s">
        <v>183</v>
      </c>
    </row>
    <row r="337" s="15" customFormat="1">
      <c r="A337" s="15"/>
      <c r="B337" s="284"/>
      <c r="C337" s="285"/>
      <c r="D337" s="257" t="s">
        <v>906</v>
      </c>
      <c r="E337" s="286" t="s">
        <v>1</v>
      </c>
      <c r="F337" s="287" t="s">
        <v>1212</v>
      </c>
      <c r="G337" s="285"/>
      <c r="H337" s="288">
        <v>17.933</v>
      </c>
      <c r="I337" s="289"/>
      <c r="J337" s="285"/>
      <c r="K337" s="285"/>
      <c r="L337" s="290"/>
      <c r="M337" s="291"/>
      <c r="N337" s="292"/>
      <c r="O337" s="292"/>
      <c r="P337" s="292"/>
      <c r="Q337" s="292"/>
      <c r="R337" s="292"/>
      <c r="S337" s="292"/>
      <c r="T337" s="293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94" t="s">
        <v>906</v>
      </c>
      <c r="AU337" s="294" t="s">
        <v>85</v>
      </c>
      <c r="AV337" s="15" t="s">
        <v>100</v>
      </c>
      <c r="AW337" s="15" t="s">
        <v>33</v>
      </c>
      <c r="AX337" s="15" t="s">
        <v>76</v>
      </c>
      <c r="AY337" s="294" t="s">
        <v>183</v>
      </c>
    </row>
    <row r="338" s="13" customFormat="1">
      <c r="A338" s="13"/>
      <c r="B338" s="262"/>
      <c r="C338" s="263"/>
      <c r="D338" s="257" t="s">
        <v>906</v>
      </c>
      <c r="E338" s="264" t="s">
        <v>1</v>
      </c>
      <c r="F338" s="265" t="s">
        <v>1213</v>
      </c>
      <c r="G338" s="263"/>
      <c r="H338" s="266">
        <v>29.187000000000001</v>
      </c>
      <c r="I338" s="267"/>
      <c r="J338" s="263"/>
      <c r="K338" s="263"/>
      <c r="L338" s="268"/>
      <c r="M338" s="269"/>
      <c r="N338" s="270"/>
      <c r="O338" s="270"/>
      <c r="P338" s="270"/>
      <c r="Q338" s="270"/>
      <c r="R338" s="270"/>
      <c r="S338" s="270"/>
      <c r="T338" s="27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72" t="s">
        <v>906</v>
      </c>
      <c r="AU338" s="272" t="s">
        <v>85</v>
      </c>
      <c r="AV338" s="13" t="s">
        <v>85</v>
      </c>
      <c r="AW338" s="13" t="s">
        <v>33</v>
      </c>
      <c r="AX338" s="13" t="s">
        <v>76</v>
      </c>
      <c r="AY338" s="272" t="s">
        <v>183</v>
      </c>
    </row>
    <row r="339" s="13" customFormat="1">
      <c r="A339" s="13"/>
      <c r="B339" s="262"/>
      <c r="C339" s="263"/>
      <c r="D339" s="257" t="s">
        <v>906</v>
      </c>
      <c r="E339" s="264" t="s">
        <v>1</v>
      </c>
      <c r="F339" s="265" t="s">
        <v>1214</v>
      </c>
      <c r="G339" s="263"/>
      <c r="H339" s="266">
        <v>18.827000000000002</v>
      </c>
      <c r="I339" s="267"/>
      <c r="J339" s="263"/>
      <c r="K339" s="263"/>
      <c r="L339" s="268"/>
      <c r="M339" s="269"/>
      <c r="N339" s="270"/>
      <c r="O339" s="270"/>
      <c r="P339" s="270"/>
      <c r="Q339" s="270"/>
      <c r="R339" s="270"/>
      <c r="S339" s="270"/>
      <c r="T339" s="27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72" t="s">
        <v>906</v>
      </c>
      <c r="AU339" s="272" t="s">
        <v>85</v>
      </c>
      <c r="AV339" s="13" t="s">
        <v>85</v>
      </c>
      <c r="AW339" s="13" t="s">
        <v>33</v>
      </c>
      <c r="AX339" s="13" t="s">
        <v>76</v>
      </c>
      <c r="AY339" s="272" t="s">
        <v>183</v>
      </c>
    </row>
    <row r="340" s="13" customFormat="1">
      <c r="A340" s="13"/>
      <c r="B340" s="262"/>
      <c r="C340" s="263"/>
      <c r="D340" s="257" t="s">
        <v>906</v>
      </c>
      <c r="E340" s="264" t="s">
        <v>1</v>
      </c>
      <c r="F340" s="265" t="s">
        <v>1215</v>
      </c>
      <c r="G340" s="263"/>
      <c r="H340" s="266">
        <v>18.815999999999999</v>
      </c>
      <c r="I340" s="267"/>
      <c r="J340" s="263"/>
      <c r="K340" s="263"/>
      <c r="L340" s="268"/>
      <c r="M340" s="269"/>
      <c r="N340" s="270"/>
      <c r="O340" s="270"/>
      <c r="P340" s="270"/>
      <c r="Q340" s="270"/>
      <c r="R340" s="270"/>
      <c r="S340" s="270"/>
      <c r="T340" s="27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72" t="s">
        <v>906</v>
      </c>
      <c r="AU340" s="272" t="s">
        <v>85</v>
      </c>
      <c r="AV340" s="13" t="s">
        <v>85</v>
      </c>
      <c r="AW340" s="13" t="s">
        <v>33</v>
      </c>
      <c r="AX340" s="13" t="s">
        <v>76</v>
      </c>
      <c r="AY340" s="272" t="s">
        <v>183</v>
      </c>
    </row>
    <row r="341" s="15" customFormat="1">
      <c r="A341" s="15"/>
      <c r="B341" s="284"/>
      <c r="C341" s="285"/>
      <c r="D341" s="257" t="s">
        <v>906</v>
      </c>
      <c r="E341" s="286" t="s">
        <v>1</v>
      </c>
      <c r="F341" s="287" t="s">
        <v>1216</v>
      </c>
      <c r="G341" s="285"/>
      <c r="H341" s="288">
        <v>66.829999999999998</v>
      </c>
      <c r="I341" s="289"/>
      <c r="J341" s="285"/>
      <c r="K341" s="285"/>
      <c r="L341" s="290"/>
      <c r="M341" s="291"/>
      <c r="N341" s="292"/>
      <c r="O341" s="292"/>
      <c r="P341" s="292"/>
      <c r="Q341" s="292"/>
      <c r="R341" s="292"/>
      <c r="S341" s="292"/>
      <c r="T341" s="293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94" t="s">
        <v>906</v>
      </c>
      <c r="AU341" s="294" t="s">
        <v>85</v>
      </c>
      <c r="AV341" s="15" t="s">
        <v>100</v>
      </c>
      <c r="AW341" s="15" t="s">
        <v>33</v>
      </c>
      <c r="AX341" s="15" t="s">
        <v>76</v>
      </c>
      <c r="AY341" s="294" t="s">
        <v>183</v>
      </c>
    </row>
    <row r="342" s="14" customFormat="1">
      <c r="A342" s="14"/>
      <c r="B342" s="273"/>
      <c r="C342" s="274"/>
      <c r="D342" s="257" t="s">
        <v>906</v>
      </c>
      <c r="E342" s="275" t="s">
        <v>1</v>
      </c>
      <c r="F342" s="276" t="s">
        <v>920</v>
      </c>
      <c r="G342" s="274"/>
      <c r="H342" s="277">
        <v>84.763000000000005</v>
      </c>
      <c r="I342" s="278"/>
      <c r="J342" s="274"/>
      <c r="K342" s="274"/>
      <c r="L342" s="279"/>
      <c r="M342" s="280"/>
      <c r="N342" s="281"/>
      <c r="O342" s="281"/>
      <c r="P342" s="281"/>
      <c r="Q342" s="281"/>
      <c r="R342" s="281"/>
      <c r="S342" s="281"/>
      <c r="T342" s="28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83" t="s">
        <v>906</v>
      </c>
      <c r="AU342" s="283" t="s">
        <v>85</v>
      </c>
      <c r="AV342" s="14" t="s">
        <v>196</v>
      </c>
      <c r="AW342" s="14" t="s">
        <v>33</v>
      </c>
      <c r="AX342" s="14" t="s">
        <v>83</v>
      </c>
      <c r="AY342" s="283" t="s">
        <v>183</v>
      </c>
    </row>
    <row r="343" s="2" customFormat="1" ht="24.15" customHeight="1">
      <c r="A343" s="39"/>
      <c r="B343" s="40"/>
      <c r="C343" s="228" t="s">
        <v>466</v>
      </c>
      <c r="D343" s="228" t="s">
        <v>186</v>
      </c>
      <c r="E343" s="229" t="s">
        <v>1217</v>
      </c>
      <c r="F343" s="230" t="s">
        <v>1218</v>
      </c>
      <c r="G343" s="231" t="s">
        <v>189</v>
      </c>
      <c r="H343" s="232">
        <v>59.100000000000001</v>
      </c>
      <c r="I343" s="233"/>
      <c r="J343" s="234">
        <f>ROUND(I343*H343,2)</f>
        <v>0</v>
      </c>
      <c r="K343" s="230" t="s">
        <v>194</v>
      </c>
      <c r="L343" s="45"/>
      <c r="M343" s="235" t="s">
        <v>1</v>
      </c>
      <c r="N343" s="236" t="s">
        <v>41</v>
      </c>
      <c r="O343" s="92"/>
      <c r="P343" s="237">
        <f>O343*H343</f>
        <v>0</v>
      </c>
      <c r="Q343" s="237">
        <v>0.00027999999999999998</v>
      </c>
      <c r="R343" s="237">
        <f>Q343*H343</f>
        <v>0.016548</v>
      </c>
      <c r="S343" s="237">
        <v>0</v>
      </c>
      <c r="T343" s="238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9" t="s">
        <v>190</v>
      </c>
      <c r="AT343" s="239" t="s">
        <v>186</v>
      </c>
      <c r="AU343" s="239" t="s">
        <v>85</v>
      </c>
      <c r="AY343" s="18" t="s">
        <v>183</v>
      </c>
      <c r="BE343" s="240">
        <f>IF(N343="základní",J343,0)</f>
        <v>0</v>
      </c>
      <c r="BF343" s="240">
        <f>IF(N343="snížená",J343,0)</f>
        <v>0</v>
      </c>
      <c r="BG343" s="240">
        <f>IF(N343="zákl. přenesená",J343,0)</f>
        <v>0</v>
      </c>
      <c r="BH343" s="240">
        <f>IF(N343="sníž. přenesená",J343,0)</f>
        <v>0</v>
      </c>
      <c r="BI343" s="240">
        <f>IF(N343="nulová",J343,0)</f>
        <v>0</v>
      </c>
      <c r="BJ343" s="18" t="s">
        <v>83</v>
      </c>
      <c r="BK343" s="240">
        <f>ROUND(I343*H343,2)</f>
        <v>0</v>
      </c>
      <c r="BL343" s="18" t="s">
        <v>190</v>
      </c>
      <c r="BM343" s="239" t="s">
        <v>1219</v>
      </c>
    </row>
    <row r="344" s="13" customFormat="1">
      <c r="A344" s="13"/>
      <c r="B344" s="262"/>
      <c r="C344" s="263"/>
      <c r="D344" s="257" t="s">
        <v>906</v>
      </c>
      <c r="E344" s="264" t="s">
        <v>1</v>
      </c>
      <c r="F344" s="265" t="s">
        <v>1220</v>
      </c>
      <c r="G344" s="263"/>
      <c r="H344" s="266">
        <v>23.100000000000001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72" t="s">
        <v>906</v>
      </c>
      <c r="AU344" s="272" t="s">
        <v>85</v>
      </c>
      <c r="AV344" s="13" t="s">
        <v>85</v>
      </c>
      <c r="AW344" s="13" t="s">
        <v>33</v>
      </c>
      <c r="AX344" s="13" t="s">
        <v>76</v>
      </c>
      <c r="AY344" s="272" t="s">
        <v>183</v>
      </c>
    </row>
    <row r="345" s="13" customFormat="1">
      <c r="A345" s="13"/>
      <c r="B345" s="262"/>
      <c r="C345" s="263"/>
      <c r="D345" s="257" t="s">
        <v>906</v>
      </c>
      <c r="E345" s="264" t="s">
        <v>1</v>
      </c>
      <c r="F345" s="265" t="s">
        <v>1221</v>
      </c>
      <c r="G345" s="263"/>
      <c r="H345" s="266">
        <v>18</v>
      </c>
      <c r="I345" s="267"/>
      <c r="J345" s="263"/>
      <c r="K345" s="263"/>
      <c r="L345" s="268"/>
      <c r="M345" s="269"/>
      <c r="N345" s="270"/>
      <c r="O345" s="270"/>
      <c r="P345" s="270"/>
      <c r="Q345" s="270"/>
      <c r="R345" s="270"/>
      <c r="S345" s="270"/>
      <c r="T345" s="27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72" t="s">
        <v>906</v>
      </c>
      <c r="AU345" s="272" t="s">
        <v>85</v>
      </c>
      <c r="AV345" s="13" t="s">
        <v>85</v>
      </c>
      <c r="AW345" s="13" t="s">
        <v>33</v>
      </c>
      <c r="AX345" s="13" t="s">
        <v>76</v>
      </c>
      <c r="AY345" s="272" t="s">
        <v>183</v>
      </c>
    </row>
    <row r="346" s="13" customFormat="1">
      <c r="A346" s="13"/>
      <c r="B346" s="262"/>
      <c r="C346" s="263"/>
      <c r="D346" s="257" t="s">
        <v>906</v>
      </c>
      <c r="E346" s="264" t="s">
        <v>1</v>
      </c>
      <c r="F346" s="265" t="s">
        <v>1222</v>
      </c>
      <c r="G346" s="263"/>
      <c r="H346" s="266">
        <v>18</v>
      </c>
      <c r="I346" s="267"/>
      <c r="J346" s="263"/>
      <c r="K346" s="263"/>
      <c r="L346" s="268"/>
      <c r="M346" s="269"/>
      <c r="N346" s="270"/>
      <c r="O346" s="270"/>
      <c r="P346" s="270"/>
      <c r="Q346" s="270"/>
      <c r="R346" s="270"/>
      <c r="S346" s="270"/>
      <c r="T346" s="27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72" t="s">
        <v>906</v>
      </c>
      <c r="AU346" s="272" t="s">
        <v>85</v>
      </c>
      <c r="AV346" s="13" t="s">
        <v>85</v>
      </c>
      <c r="AW346" s="13" t="s">
        <v>33</v>
      </c>
      <c r="AX346" s="13" t="s">
        <v>76</v>
      </c>
      <c r="AY346" s="272" t="s">
        <v>183</v>
      </c>
    </row>
    <row r="347" s="14" customFormat="1">
      <c r="A347" s="14"/>
      <c r="B347" s="273"/>
      <c r="C347" s="274"/>
      <c r="D347" s="257" t="s">
        <v>906</v>
      </c>
      <c r="E347" s="275" t="s">
        <v>1</v>
      </c>
      <c r="F347" s="276" t="s">
        <v>920</v>
      </c>
      <c r="G347" s="274"/>
      <c r="H347" s="277">
        <v>59.100000000000001</v>
      </c>
      <c r="I347" s="278"/>
      <c r="J347" s="274"/>
      <c r="K347" s="274"/>
      <c r="L347" s="279"/>
      <c r="M347" s="280"/>
      <c r="N347" s="281"/>
      <c r="O347" s="281"/>
      <c r="P347" s="281"/>
      <c r="Q347" s="281"/>
      <c r="R347" s="281"/>
      <c r="S347" s="281"/>
      <c r="T347" s="28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83" t="s">
        <v>906</v>
      </c>
      <c r="AU347" s="283" t="s">
        <v>85</v>
      </c>
      <c r="AV347" s="14" t="s">
        <v>196</v>
      </c>
      <c r="AW347" s="14" t="s">
        <v>33</v>
      </c>
      <c r="AX347" s="14" t="s">
        <v>83</v>
      </c>
      <c r="AY347" s="283" t="s">
        <v>183</v>
      </c>
    </row>
    <row r="348" s="2" customFormat="1" ht="33" customHeight="1">
      <c r="A348" s="39"/>
      <c r="B348" s="40"/>
      <c r="C348" s="228" t="s">
        <v>329</v>
      </c>
      <c r="D348" s="228" t="s">
        <v>186</v>
      </c>
      <c r="E348" s="229" t="s">
        <v>1223</v>
      </c>
      <c r="F348" s="230" t="s">
        <v>1224</v>
      </c>
      <c r="G348" s="231" t="s">
        <v>469</v>
      </c>
      <c r="H348" s="232">
        <v>237.63499999999999</v>
      </c>
      <c r="I348" s="233"/>
      <c r="J348" s="234">
        <f>ROUND(I348*H348,2)</f>
        <v>0</v>
      </c>
      <c r="K348" s="230" t="s">
        <v>194</v>
      </c>
      <c r="L348" s="45"/>
      <c r="M348" s="235" t="s">
        <v>1</v>
      </c>
      <c r="N348" s="236" t="s">
        <v>41</v>
      </c>
      <c r="O348" s="92"/>
      <c r="P348" s="237">
        <f>O348*H348</f>
        <v>0</v>
      </c>
      <c r="Q348" s="237">
        <v>0.0053</v>
      </c>
      <c r="R348" s="237">
        <f>Q348*H348</f>
        <v>1.2594654999999999</v>
      </c>
      <c r="S348" s="237">
        <v>0</v>
      </c>
      <c r="T348" s="238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9" t="s">
        <v>190</v>
      </c>
      <c r="AT348" s="239" t="s">
        <v>186</v>
      </c>
      <c r="AU348" s="239" t="s">
        <v>85</v>
      </c>
      <c r="AY348" s="18" t="s">
        <v>183</v>
      </c>
      <c r="BE348" s="240">
        <f>IF(N348="základní",J348,0)</f>
        <v>0</v>
      </c>
      <c r="BF348" s="240">
        <f>IF(N348="snížená",J348,0)</f>
        <v>0</v>
      </c>
      <c r="BG348" s="240">
        <f>IF(N348="zákl. přenesená",J348,0)</f>
        <v>0</v>
      </c>
      <c r="BH348" s="240">
        <f>IF(N348="sníž. přenesená",J348,0)</f>
        <v>0</v>
      </c>
      <c r="BI348" s="240">
        <f>IF(N348="nulová",J348,0)</f>
        <v>0</v>
      </c>
      <c r="BJ348" s="18" t="s">
        <v>83</v>
      </c>
      <c r="BK348" s="240">
        <f>ROUND(I348*H348,2)</f>
        <v>0</v>
      </c>
      <c r="BL348" s="18" t="s">
        <v>190</v>
      </c>
      <c r="BM348" s="239" t="s">
        <v>1225</v>
      </c>
    </row>
    <row r="349" s="13" customFormat="1">
      <c r="A349" s="13"/>
      <c r="B349" s="262"/>
      <c r="C349" s="263"/>
      <c r="D349" s="257" t="s">
        <v>906</v>
      </c>
      <c r="E349" s="264" t="s">
        <v>1</v>
      </c>
      <c r="F349" s="265" t="s">
        <v>991</v>
      </c>
      <c r="G349" s="263"/>
      <c r="H349" s="266">
        <v>97.480000000000004</v>
      </c>
      <c r="I349" s="267"/>
      <c r="J349" s="263"/>
      <c r="K349" s="263"/>
      <c r="L349" s="268"/>
      <c r="M349" s="269"/>
      <c r="N349" s="270"/>
      <c r="O349" s="270"/>
      <c r="P349" s="270"/>
      <c r="Q349" s="270"/>
      <c r="R349" s="270"/>
      <c r="S349" s="270"/>
      <c r="T349" s="27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72" t="s">
        <v>906</v>
      </c>
      <c r="AU349" s="272" t="s">
        <v>85</v>
      </c>
      <c r="AV349" s="13" t="s">
        <v>85</v>
      </c>
      <c r="AW349" s="13" t="s">
        <v>33</v>
      </c>
      <c r="AX349" s="13" t="s">
        <v>76</v>
      </c>
      <c r="AY349" s="272" t="s">
        <v>183</v>
      </c>
    </row>
    <row r="350" s="13" customFormat="1">
      <c r="A350" s="13"/>
      <c r="B350" s="262"/>
      <c r="C350" s="263"/>
      <c r="D350" s="257" t="s">
        <v>906</v>
      </c>
      <c r="E350" s="264" t="s">
        <v>1</v>
      </c>
      <c r="F350" s="265" t="s">
        <v>1226</v>
      </c>
      <c r="G350" s="263"/>
      <c r="H350" s="266">
        <v>70.045000000000002</v>
      </c>
      <c r="I350" s="267"/>
      <c r="J350" s="263"/>
      <c r="K350" s="263"/>
      <c r="L350" s="268"/>
      <c r="M350" s="269"/>
      <c r="N350" s="270"/>
      <c r="O350" s="270"/>
      <c r="P350" s="270"/>
      <c r="Q350" s="270"/>
      <c r="R350" s="270"/>
      <c r="S350" s="270"/>
      <c r="T350" s="27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72" t="s">
        <v>906</v>
      </c>
      <c r="AU350" s="272" t="s">
        <v>85</v>
      </c>
      <c r="AV350" s="13" t="s">
        <v>85</v>
      </c>
      <c r="AW350" s="13" t="s">
        <v>33</v>
      </c>
      <c r="AX350" s="13" t="s">
        <v>76</v>
      </c>
      <c r="AY350" s="272" t="s">
        <v>183</v>
      </c>
    </row>
    <row r="351" s="13" customFormat="1">
      <c r="A351" s="13"/>
      <c r="B351" s="262"/>
      <c r="C351" s="263"/>
      <c r="D351" s="257" t="s">
        <v>906</v>
      </c>
      <c r="E351" s="264" t="s">
        <v>1</v>
      </c>
      <c r="F351" s="265" t="s">
        <v>1227</v>
      </c>
      <c r="G351" s="263"/>
      <c r="H351" s="266">
        <v>70.109999999999999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72" t="s">
        <v>906</v>
      </c>
      <c r="AU351" s="272" t="s">
        <v>85</v>
      </c>
      <c r="AV351" s="13" t="s">
        <v>85</v>
      </c>
      <c r="AW351" s="13" t="s">
        <v>33</v>
      </c>
      <c r="AX351" s="13" t="s">
        <v>76</v>
      </c>
      <c r="AY351" s="272" t="s">
        <v>183</v>
      </c>
    </row>
    <row r="352" s="14" customFormat="1">
      <c r="A352" s="14"/>
      <c r="B352" s="273"/>
      <c r="C352" s="274"/>
      <c r="D352" s="257" t="s">
        <v>906</v>
      </c>
      <c r="E352" s="275" t="s">
        <v>1</v>
      </c>
      <c r="F352" s="276" t="s">
        <v>920</v>
      </c>
      <c r="G352" s="274"/>
      <c r="H352" s="277">
        <v>237.63499999999999</v>
      </c>
      <c r="I352" s="278"/>
      <c r="J352" s="274"/>
      <c r="K352" s="274"/>
      <c r="L352" s="279"/>
      <c r="M352" s="280"/>
      <c r="N352" s="281"/>
      <c r="O352" s="281"/>
      <c r="P352" s="281"/>
      <c r="Q352" s="281"/>
      <c r="R352" s="281"/>
      <c r="S352" s="281"/>
      <c r="T352" s="28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83" t="s">
        <v>906</v>
      </c>
      <c r="AU352" s="283" t="s">
        <v>85</v>
      </c>
      <c r="AV352" s="14" t="s">
        <v>196</v>
      </c>
      <c r="AW352" s="14" t="s">
        <v>33</v>
      </c>
      <c r="AX352" s="14" t="s">
        <v>83</v>
      </c>
      <c r="AY352" s="283" t="s">
        <v>183</v>
      </c>
    </row>
    <row r="353" s="2" customFormat="1" ht="24.15" customHeight="1">
      <c r="A353" s="39"/>
      <c r="B353" s="40"/>
      <c r="C353" s="241" t="s">
        <v>474</v>
      </c>
      <c r="D353" s="241" t="s">
        <v>191</v>
      </c>
      <c r="E353" s="242" t="s">
        <v>1228</v>
      </c>
      <c r="F353" s="243" t="s">
        <v>1229</v>
      </c>
      <c r="G353" s="244" t="s">
        <v>469</v>
      </c>
      <c r="H353" s="245">
        <v>261.399</v>
      </c>
      <c r="I353" s="246"/>
      <c r="J353" s="247">
        <f>ROUND(I353*H353,2)</f>
        <v>0</v>
      </c>
      <c r="K353" s="243" t="s">
        <v>194</v>
      </c>
      <c r="L353" s="248"/>
      <c r="M353" s="249" t="s">
        <v>1</v>
      </c>
      <c r="N353" s="250" t="s">
        <v>41</v>
      </c>
      <c r="O353" s="92"/>
      <c r="P353" s="237">
        <f>O353*H353</f>
        <v>0</v>
      </c>
      <c r="Q353" s="237">
        <v>0.012319999999999999</v>
      </c>
      <c r="R353" s="237">
        <f>Q353*H353</f>
        <v>3.22043568</v>
      </c>
      <c r="S353" s="237">
        <v>0</v>
      </c>
      <c r="T353" s="238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9" t="s">
        <v>195</v>
      </c>
      <c r="AT353" s="239" t="s">
        <v>191</v>
      </c>
      <c r="AU353" s="239" t="s">
        <v>85</v>
      </c>
      <c r="AY353" s="18" t="s">
        <v>183</v>
      </c>
      <c r="BE353" s="240">
        <f>IF(N353="základní",J353,0)</f>
        <v>0</v>
      </c>
      <c r="BF353" s="240">
        <f>IF(N353="snížená",J353,0)</f>
        <v>0</v>
      </c>
      <c r="BG353" s="240">
        <f>IF(N353="zákl. přenesená",J353,0)</f>
        <v>0</v>
      </c>
      <c r="BH353" s="240">
        <f>IF(N353="sníž. přenesená",J353,0)</f>
        <v>0</v>
      </c>
      <c r="BI353" s="240">
        <f>IF(N353="nulová",J353,0)</f>
        <v>0</v>
      </c>
      <c r="BJ353" s="18" t="s">
        <v>83</v>
      </c>
      <c r="BK353" s="240">
        <f>ROUND(I353*H353,2)</f>
        <v>0</v>
      </c>
      <c r="BL353" s="18" t="s">
        <v>190</v>
      </c>
      <c r="BM353" s="239" t="s">
        <v>1230</v>
      </c>
    </row>
    <row r="354" s="13" customFormat="1">
      <c r="A354" s="13"/>
      <c r="B354" s="262"/>
      <c r="C354" s="263"/>
      <c r="D354" s="257" t="s">
        <v>906</v>
      </c>
      <c r="E354" s="263"/>
      <c r="F354" s="265" t="s">
        <v>1231</v>
      </c>
      <c r="G354" s="263"/>
      <c r="H354" s="266">
        <v>261.399</v>
      </c>
      <c r="I354" s="267"/>
      <c r="J354" s="263"/>
      <c r="K354" s="263"/>
      <c r="L354" s="268"/>
      <c r="M354" s="269"/>
      <c r="N354" s="270"/>
      <c r="O354" s="270"/>
      <c r="P354" s="270"/>
      <c r="Q354" s="270"/>
      <c r="R354" s="270"/>
      <c r="S354" s="270"/>
      <c r="T354" s="27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72" t="s">
        <v>906</v>
      </c>
      <c r="AU354" s="272" t="s">
        <v>85</v>
      </c>
      <c r="AV354" s="13" t="s">
        <v>85</v>
      </c>
      <c r="AW354" s="13" t="s">
        <v>4</v>
      </c>
      <c r="AX354" s="13" t="s">
        <v>83</v>
      </c>
      <c r="AY354" s="272" t="s">
        <v>183</v>
      </c>
    </row>
    <row r="355" s="2" customFormat="1" ht="24.15" customHeight="1">
      <c r="A355" s="39"/>
      <c r="B355" s="40"/>
      <c r="C355" s="228" t="s">
        <v>332</v>
      </c>
      <c r="D355" s="228" t="s">
        <v>186</v>
      </c>
      <c r="E355" s="229" t="s">
        <v>1232</v>
      </c>
      <c r="F355" s="230" t="s">
        <v>1233</v>
      </c>
      <c r="G355" s="231" t="s">
        <v>189</v>
      </c>
      <c r="H355" s="232">
        <v>18</v>
      </c>
      <c r="I355" s="233"/>
      <c r="J355" s="234">
        <f>ROUND(I355*H355,2)</f>
        <v>0</v>
      </c>
      <c r="K355" s="230" t="s">
        <v>194</v>
      </c>
      <c r="L355" s="45"/>
      <c r="M355" s="235" t="s">
        <v>1</v>
      </c>
      <c r="N355" s="236" t="s">
        <v>41</v>
      </c>
      <c r="O355" s="92"/>
      <c r="P355" s="237">
        <f>O355*H355</f>
        <v>0</v>
      </c>
      <c r="Q355" s="237">
        <v>0.00020000000000000001</v>
      </c>
      <c r="R355" s="237">
        <f>Q355*H355</f>
        <v>0.0036000000000000003</v>
      </c>
      <c r="S355" s="237">
        <v>0</v>
      </c>
      <c r="T355" s="238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9" t="s">
        <v>190</v>
      </c>
      <c r="AT355" s="239" t="s">
        <v>186</v>
      </c>
      <c r="AU355" s="239" t="s">
        <v>85</v>
      </c>
      <c r="AY355" s="18" t="s">
        <v>183</v>
      </c>
      <c r="BE355" s="240">
        <f>IF(N355="základní",J355,0)</f>
        <v>0</v>
      </c>
      <c r="BF355" s="240">
        <f>IF(N355="snížená",J355,0)</f>
        <v>0</v>
      </c>
      <c r="BG355" s="240">
        <f>IF(N355="zákl. přenesená",J355,0)</f>
        <v>0</v>
      </c>
      <c r="BH355" s="240">
        <f>IF(N355="sníž. přenesená",J355,0)</f>
        <v>0</v>
      </c>
      <c r="BI355" s="240">
        <f>IF(N355="nulová",J355,0)</f>
        <v>0</v>
      </c>
      <c r="BJ355" s="18" t="s">
        <v>83</v>
      </c>
      <c r="BK355" s="240">
        <f>ROUND(I355*H355,2)</f>
        <v>0</v>
      </c>
      <c r="BL355" s="18" t="s">
        <v>190</v>
      </c>
      <c r="BM355" s="239" t="s">
        <v>1234</v>
      </c>
    </row>
    <row r="356" s="13" customFormat="1">
      <c r="A356" s="13"/>
      <c r="B356" s="262"/>
      <c r="C356" s="263"/>
      <c r="D356" s="257" t="s">
        <v>906</v>
      </c>
      <c r="E356" s="264" t="s">
        <v>1</v>
      </c>
      <c r="F356" s="265" t="s">
        <v>1235</v>
      </c>
      <c r="G356" s="263"/>
      <c r="H356" s="266">
        <v>10</v>
      </c>
      <c r="I356" s="267"/>
      <c r="J356" s="263"/>
      <c r="K356" s="263"/>
      <c r="L356" s="268"/>
      <c r="M356" s="269"/>
      <c r="N356" s="270"/>
      <c r="O356" s="270"/>
      <c r="P356" s="270"/>
      <c r="Q356" s="270"/>
      <c r="R356" s="270"/>
      <c r="S356" s="270"/>
      <c r="T356" s="27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72" t="s">
        <v>906</v>
      </c>
      <c r="AU356" s="272" t="s">
        <v>85</v>
      </c>
      <c r="AV356" s="13" t="s">
        <v>85</v>
      </c>
      <c r="AW356" s="13" t="s">
        <v>33</v>
      </c>
      <c r="AX356" s="13" t="s">
        <v>76</v>
      </c>
      <c r="AY356" s="272" t="s">
        <v>183</v>
      </c>
    </row>
    <row r="357" s="13" customFormat="1">
      <c r="A357" s="13"/>
      <c r="B357" s="262"/>
      <c r="C357" s="263"/>
      <c r="D357" s="257" t="s">
        <v>906</v>
      </c>
      <c r="E357" s="264" t="s">
        <v>1</v>
      </c>
      <c r="F357" s="265" t="s">
        <v>1236</v>
      </c>
      <c r="G357" s="263"/>
      <c r="H357" s="266">
        <v>8</v>
      </c>
      <c r="I357" s="267"/>
      <c r="J357" s="263"/>
      <c r="K357" s="263"/>
      <c r="L357" s="268"/>
      <c r="M357" s="269"/>
      <c r="N357" s="270"/>
      <c r="O357" s="270"/>
      <c r="P357" s="270"/>
      <c r="Q357" s="270"/>
      <c r="R357" s="270"/>
      <c r="S357" s="270"/>
      <c r="T357" s="27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72" t="s">
        <v>906</v>
      </c>
      <c r="AU357" s="272" t="s">
        <v>85</v>
      </c>
      <c r="AV357" s="13" t="s">
        <v>85</v>
      </c>
      <c r="AW357" s="13" t="s">
        <v>33</v>
      </c>
      <c r="AX357" s="13" t="s">
        <v>76</v>
      </c>
      <c r="AY357" s="272" t="s">
        <v>183</v>
      </c>
    </row>
    <row r="358" s="14" customFormat="1">
      <c r="A358" s="14"/>
      <c r="B358" s="273"/>
      <c r="C358" s="274"/>
      <c r="D358" s="257" t="s">
        <v>906</v>
      </c>
      <c r="E358" s="275" t="s">
        <v>1</v>
      </c>
      <c r="F358" s="276" t="s">
        <v>920</v>
      </c>
      <c r="G358" s="274"/>
      <c r="H358" s="277">
        <v>18</v>
      </c>
      <c r="I358" s="278"/>
      <c r="J358" s="274"/>
      <c r="K358" s="274"/>
      <c r="L358" s="279"/>
      <c r="M358" s="280"/>
      <c r="N358" s="281"/>
      <c r="O358" s="281"/>
      <c r="P358" s="281"/>
      <c r="Q358" s="281"/>
      <c r="R358" s="281"/>
      <c r="S358" s="281"/>
      <c r="T358" s="28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83" t="s">
        <v>906</v>
      </c>
      <c r="AU358" s="283" t="s">
        <v>85</v>
      </c>
      <c r="AV358" s="14" t="s">
        <v>196</v>
      </c>
      <c r="AW358" s="14" t="s">
        <v>33</v>
      </c>
      <c r="AX358" s="14" t="s">
        <v>83</v>
      </c>
      <c r="AY358" s="283" t="s">
        <v>183</v>
      </c>
    </row>
    <row r="359" s="2" customFormat="1" ht="16.5" customHeight="1">
      <c r="A359" s="39"/>
      <c r="B359" s="40"/>
      <c r="C359" s="241" t="s">
        <v>481</v>
      </c>
      <c r="D359" s="241" t="s">
        <v>191</v>
      </c>
      <c r="E359" s="242" t="s">
        <v>1237</v>
      </c>
      <c r="F359" s="243" t="s">
        <v>1238</v>
      </c>
      <c r="G359" s="244" t="s">
        <v>189</v>
      </c>
      <c r="H359" s="245">
        <v>18.899999999999999</v>
      </c>
      <c r="I359" s="246"/>
      <c r="J359" s="247">
        <f>ROUND(I359*H359,2)</f>
        <v>0</v>
      </c>
      <c r="K359" s="243" t="s">
        <v>194</v>
      </c>
      <c r="L359" s="248"/>
      <c r="M359" s="249" t="s">
        <v>1</v>
      </c>
      <c r="N359" s="250" t="s">
        <v>41</v>
      </c>
      <c r="O359" s="92"/>
      <c r="P359" s="237">
        <f>O359*H359</f>
        <v>0</v>
      </c>
      <c r="Q359" s="237">
        <v>8.0000000000000007E-05</v>
      </c>
      <c r="R359" s="237">
        <f>Q359*H359</f>
        <v>0.0015120000000000001</v>
      </c>
      <c r="S359" s="237">
        <v>0</v>
      </c>
      <c r="T359" s="238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9" t="s">
        <v>195</v>
      </c>
      <c r="AT359" s="239" t="s">
        <v>191</v>
      </c>
      <c r="AU359" s="239" t="s">
        <v>85</v>
      </c>
      <c r="AY359" s="18" t="s">
        <v>183</v>
      </c>
      <c r="BE359" s="240">
        <f>IF(N359="základní",J359,0)</f>
        <v>0</v>
      </c>
      <c r="BF359" s="240">
        <f>IF(N359="snížená",J359,0)</f>
        <v>0</v>
      </c>
      <c r="BG359" s="240">
        <f>IF(N359="zákl. přenesená",J359,0)</f>
        <v>0</v>
      </c>
      <c r="BH359" s="240">
        <f>IF(N359="sníž. přenesená",J359,0)</f>
        <v>0</v>
      </c>
      <c r="BI359" s="240">
        <f>IF(N359="nulová",J359,0)</f>
        <v>0</v>
      </c>
      <c r="BJ359" s="18" t="s">
        <v>83</v>
      </c>
      <c r="BK359" s="240">
        <f>ROUND(I359*H359,2)</f>
        <v>0</v>
      </c>
      <c r="BL359" s="18" t="s">
        <v>190</v>
      </c>
      <c r="BM359" s="239" t="s">
        <v>1239</v>
      </c>
    </row>
    <row r="360" s="13" customFormat="1">
      <c r="A360" s="13"/>
      <c r="B360" s="262"/>
      <c r="C360" s="263"/>
      <c r="D360" s="257" t="s">
        <v>906</v>
      </c>
      <c r="E360" s="263"/>
      <c r="F360" s="265" t="s">
        <v>1240</v>
      </c>
      <c r="G360" s="263"/>
      <c r="H360" s="266">
        <v>18.899999999999999</v>
      </c>
      <c r="I360" s="267"/>
      <c r="J360" s="263"/>
      <c r="K360" s="263"/>
      <c r="L360" s="268"/>
      <c r="M360" s="269"/>
      <c r="N360" s="270"/>
      <c r="O360" s="270"/>
      <c r="P360" s="270"/>
      <c r="Q360" s="270"/>
      <c r="R360" s="270"/>
      <c r="S360" s="270"/>
      <c r="T360" s="27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72" t="s">
        <v>906</v>
      </c>
      <c r="AU360" s="272" t="s">
        <v>85</v>
      </c>
      <c r="AV360" s="13" t="s">
        <v>85</v>
      </c>
      <c r="AW360" s="13" t="s">
        <v>4</v>
      </c>
      <c r="AX360" s="13" t="s">
        <v>83</v>
      </c>
      <c r="AY360" s="272" t="s">
        <v>183</v>
      </c>
    </row>
    <row r="361" s="2" customFormat="1" ht="24.15" customHeight="1">
      <c r="A361" s="39"/>
      <c r="B361" s="40"/>
      <c r="C361" s="228" t="s">
        <v>336</v>
      </c>
      <c r="D361" s="228" t="s">
        <v>186</v>
      </c>
      <c r="E361" s="229" t="s">
        <v>1241</v>
      </c>
      <c r="F361" s="230" t="s">
        <v>1242</v>
      </c>
      <c r="G361" s="231" t="s">
        <v>189</v>
      </c>
      <c r="H361" s="232">
        <v>271.55000000000001</v>
      </c>
      <c r="I361" s="233"/>
      <c r="J361" s="234">
        <f>ROUND(I361*H361,2)</f>
        <v>0</v>
      </c>
      <c r="K361" s="230" t="s">
        <v>194</v>
      </c>
      <c r="L361" s="45"/>
      <c r="M361" s="235" t="s">
        <v>1</v>
      </c>
      <c r="N361" s="236" t="s">
        <v>41</v>
      </c>
      <c r="O361" s="92"/>
      <c r="P361" s="237">
        <f>O361*H361</f>
        <v>0</v>
      </c>
      <c r="Q361" s="237">
        <v>0.00018000000000000001</v>
      </c>
      <c r="R361" s="237">
        <f>Q361*H361</f>
        <v>0.048879000000000006</v>
      </c>
      <c r="S361" s="237">
        <v>0</v>
      </c>
      <c r="T361" s="23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9" t="s">
        <v>190</v>
      </c>
      <c r="AT361" s="239" t="s">
        <v>186</v>
      </c>
      <c r="AU361" s="239" t="s">
        <v>85</v>
      </c>
      <c r="AY361" s="18" t="s">
        <v>183</v>
      </c>
      <c r="BE361" s="240">
        <f>IF(N361="základní",J361,0)</f>
        <v>0</v>
      </c>
      <c r="BF361" s="240">
        <f>IF(N361="snížená",J361,0)</f>
        <v>0</v>
      </c>
      <c r="BG361" s="240">
        <f>IF(N361="zákl. přenesená",J361,0)</f>
        <v>0</v>
      </c>
      <c r="BH361" s="240">
        <f>IF(N361="sníž. přenesená",J361,0)</f>
        <v>0</v>
      </c>
      <c r="BI361" s="240">
        <f>IF(N361="nulová",J361,0)</f>
        <v>0</v>
      </c>
      <c r="BJ361" s="18" t="s">
        <v>83</v>
      </c>
      <c r="BK361" s="240">
        <f>ROUND(I361*H361,2)</f>
        <v>0</v>
      </c>
      <c r="BL361" s="18" t="s">
        <v>190</v>
      </c>
      <c r="BM361" s="239" t="s">
        <v>1243</v>
      </c>
    </row>
    <row r="362" s="13" customFormat="1">
      <c r="A362" s="13"/>
      <c r="B362" s="262"/>
      <c r="C362" s="263"/>
      <c r="D362" s="257" t="s">
        <v>906</v>
      </c>
      <c r="E362" s="264" t="s">
        <v>1</v>
      </c>
      <c r="F362" s="265" t="s">
        <v>1244</v>
      </c>
      <c r="G362" s="263"/>
      <c r="H362" s="266">
        <v>104.74</v>
      </c>
      <c r="I362" s="267"/>
      <c r="J362" s="263"/>
      <c r="K362" s="263"/>
      <c r="L362" s="268"/>
      <c r="M362" s="269"/>
      <c r="N362" s="270"/>
      <c r="O362" s="270"/>
      <c r="P362" s="270"/>
      <c r="Q362" s="270"/>
      <c r="R362" s="270"/>
      <c r="S362" s="270"/>
      <c r="T362" s="27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72" t="s">
        <v>906</v>
      </c>
      <c r="AU362" s="272" t="s">
        <v>85</v>
      </c>
      <c r="AV362" s="13" t="s">
        <v>85</v>
      </c>
      <c r="AW362" s="13" t="s">
        <v>33</v>
      </c>
      <c r="AX362" s="13" t="s">
        <v>76</v>
      </c>
      <c r="AY362" s="272" t="s">
        <v>183</v>
      </c>
    </row>
    <row r="363" s="13" customFormat="1">
      <c r="A363" s="13"/>
      <c r="B363" s="262"/>
      <c r="C363" s="263"/>
      <c r="D363" s="257" t="s">
        <v>906</v>
      </c>
      <c r="E363" s="264" t="s">
        <v>1</v>
      </c>
      <c r="F363" s="265" t="s">
        <v>1245</v>
      </c>
      <c r="G363" s="263"/>
      <c r="H363" s="266">
        <v>83.390000000000001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72" t="s">
        <v>906</v>
      </c>
      <c r="AU363" s="272" t="s">
        <v>85</v>
      </c>
      <c r="AV363" s="13" t="s">
        <v>85</v>
      </c>
      <c r="AW363" s="13" t="s">
        <v>33</v>
      </c>
      <c r="AX363" s="13" t="s">
        <v>76</v>
      </c>
      <c r="AY363" s="272" t="s">
        <v>183</v>
      </c>
    </row>
    <row r="364" s="13" customFormat="1">
      <c r="A364" s="13"/>
      <c r="B364" s="262"/>
      <c r="C364" s="263"/>
      <c r="D364" s="257" t="s">
        <v>906</v>
      </c>
      <c r="E364" s="264" t="s">
        <v>1</v>
      </c>
      <c r="F364" s="265" t="s">
        <v>1246</v>
      </c>
      <c r="G364" s="263"/>
      <c r="H364" s="266">
        <v>83.420000000000002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72" t="s">
        <v>906</v>
      </c>
      <c r="AU364" s="272" t="s">
        <v>85</v>
      </c>
      <c r="AV364" s="13" t="s">
        <v>85</v>
      </c>
      <c r="AW364" s="13" t="s">
        <v>33</v>
      </c>
      <c r="AX364" s="13" t="s">
        <v>76</v>
      </c>
      <c r="AY364" s="272" t="s">
        <v>183</v>
      </c>
    </row>
    <row r="365" s="14" customFormat="1">
      <c r="A365" s="14"/>
      <c r="B365" s="273"/>
      <c r="C365" s="274"/>
      <c r="D365" s="257" t="s">
        <v>906</v>
      </c>
      <c r="E365" s="275" t="s">
        <v>1</v>
      </c>
      <c r="F365" s="276" t="s">
        <v>920</v>
      </c>
      <c r="G365" s="274"/>
      <c r="H365" s="277">
        <v>271.55000000000001</v>
      </c>
      <c r="I365" s="278"/>
      <c r="J365" s="274"/>
      <c r="K365" s="274"/>
      <c r="L365" s="279"/>
      <c r="M365" s="280"/>
      <c r="N365" s="281"/>
      <c r="O365" s="281"/>
      <c r="P365" s="281"/>
      <c r="Q365" s="281"/>
      <c r="R365" s="281"/>
      <c r="S365" s="281"/>
      <c r="T365" s="28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83" t="s">
        <v>906</v>
      </c>
      <c r="AU365" s="283" t="s">
        <v>85</v>
      </c>
      <c r="AV365" s="14" t="s">
        <v>196</v>
      </c>
      <c r="AW365" s="14" t="s">
        <v>33</v>
      </c>
      <c r="AX365" s="14" t="s">
        <v>83</v>
      </c>
      <c r="AY365" s="283" t="s">
        <v>183</v>
      </c>
    </row>
    <row r="366" s="2" customFormat="1" ht="16.5" customHeight="1">
      <c r="A366" s="39"/>
      <c r="B366" s="40"/>
      <c r="C366" s="241" t="s">
        <v>491</v>
      </c>
      <c r="D366" s="241" t="s">
        <v>191</v>
      </c>
      <c r="E366" s="242" t="s">
        <v>1237</v>
      </c>
      <c r="F366" s="243" t="s">
        <v>1238</v>
      </c>
      <c r="G366" s="244" t="s">
        <v>189</v>
      </c>
      <c r="H366" s="245">
        <v>285.12799999999999</v>
      </c>
      <c r="I366" s="246"/>
      <c r="J366" s="247">
        <f>ROUND(I366*H366,2)</f>
        <v>0</v>
      </c>
      <c r="K366" s="243" t="s">
        <v>194</v>
      </c>
      <c r="L366" s="248"/>
      <c r="M366" s="249" t="s">
        <v>1</v>
      </c>
      <c r="N366" s="250" t="s">
        <v>41</v>
      </c>
      <c r="O366" s="92"/>
      <c r="P366" s="237">
        <f>O366*H366</f>
        <v>0</v>
      </c>
      <c r="Q366" s="237">
        <v>8.0000000000000007E-05</v>
      </c>
      <c r="R366" s="237">
        <f>Q366*H366</f>
        <v>0.022810240000000002</v>
      </c>
      <c r="S366" s="237">
        <v>0</v>
      </c>
      <c r="T366" s="238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9" t="s">
        <v>195</v>
      </c>
      <c r="AT366" s="239" t="s">
        <v>191</v>
      </c>
      <c r="AU366" s="239" t="s">
        <v>85</v>
      </c>
      <c r="AY366" s="18" t="s">
        <v>183</v>
      </c>
      <c r="BE366" s="240">
        <f>IF(N366="základní",J366,0)</f>
        <v>0</v>
      </c>
      <c r="BF366" s="240">
        <f>IF(N366="snížená",J366,0)</f>
        <v>0</v>
      </c>
      <c r="BG366" s="240">
        <f>IF(N366="zákl. přenesená",J366,0)</f>
        <v>0</v>
      </c>
      <c r="BH366" s="240">
        <f>IF(N366="sníž. přenesená",J366,0)</f>
        <v>0</v>
      </c>
      <c r="BI366" s="240">
        <f>IF(N366="nulová",J366,0)</f>
        <v>0</v>
      </c>
      <c r="BJ366" s="18" t="s">
        <v>83</v>
      </c>
      <c r="BK366" s="240">
        <f>ROUND(I366*H366,2)</f>
        <v>0</v>
      </c>
      <c r="BL366" s="18" t="s">
        <v>190</v>
      </c>
      <c r="BM366" s="239" t="s">
        <v>1247</v>
      </c>
    </row>
    <row r="367" s="13" customFormat="1">
      <c r="A367" s="13"/>
      <c r="B367" s="262"/>
      <c r="C367" s="263"/>
      <c r="D367" s="257" t="s">
        <v>906</v>
      </c>
      <c r="E367" s="263"/>
      <c r="F367" s="265" t="s">
        <v>1248</v>
      </c>
      <c r="G367" s="263"/>
      <c r="H367" s="266">
        <v>285.12799999999999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72" t="s">
        <v>906</v>
      </c>
      <c r="AU367" s="272" t="s">
        <v>85</v>
      </c>
      <c r="AV367" s="13" t="s">
        <v>85</v>
      </c>
      <c r="AW367" s="13" t="s">
        <v>4</v>
      </c>
      <c r="AX367" s="13" t="s">
        <v>83</v>
      </c>
      <c r="AY367" s="272" t="s">
        <v>183</v>
      </c>
    </row>
    <row r="368" s="2" customFormat="1" ht="24.15" customHeight="1">
      <c r="A368" s="39"/>
      <c r="B368" s="40"/>
      <c r="C368" s="228" t="s">
        <v>339</v>
      </c>
      <c r="D368" s="228" t="s">
        <v>186</v>
      </c>
      <c r="E368" s="229" t="s">
        <v>1249</v>
      </c>
      <c r="F368" s="230" t="s">
        <v>1250</v>
      </c>
      <c r="G368" s="231" t="s">
        <v>350</v>
      </c>
      <c r="H368" s="232">
        <v>4.7720000000000002</v>
      </c>
      <c r="I368" s="233"/>
      <c r="J368" s="234">
        <f>ROUND(I368*H368,2)</f>
        <v>0</v>
      </c>
      <c r="K368" s="230" t="s">
        <v>194</v>
      </c>
      <c r="L368" s="45"/>
      <c r="M368" s="235" t="s">
        <v>1</v>
      </c>
      <c r="N368" s="236" t="s">
        <v>41</v>
      </c>
      <c r="O368" s="92"/>
      <c r="P368" s="237">
        <f>O368*H368</f>
        <v>0</v>
      </c>
      <c r="Q368" s="237">
        <v>0</v>
      </c>
      <c r="R368" s="237">
        <f>Q368*H368</f>
        <v>0</v>
      </c>
      <c r="S368" s="237">
        <v>0</v>
      </c>
      <c r="T368" s="238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9" t="s">
        <v>190</v>
      </c>
      <c r="AT368" s="239" t="s">
        <v>186</v>
      </c>
      <c r="AU368" s="239" t="s">
        <v>85</v>
      </c>
      <c r="AY368" s="18" t="s">
        <v>183</v>
      </c>
      <c r="BE368" s="240">
        <f>IF(N368="základní",J368,0)</f>
        <v>0</v>
      </c>
      <c r="BF368" s="240">
        <f>IF(N368="snížená",J368,0)</f>
        <v>0</v>
      </c>
      <c r="BG368" s="240">
        <f>IF(N368="zákl. přenesená",J368,0)</f>
        <v>0</v>
      </c>
      <c r="BH368" s="240">
        <f>IF(N368="sníž. přenesená",J368,0)</f>
        <v>0</v>
      </c>
      <c r="BI368" s="240">
        <f>IF(N368="nulová",J368,0)</f>
        <v>0</v>
      </c>
      <c r="BJ368" s="18" t="s">
        <v>83</v>
      </c>
      <c r="BK368" s="240">
        <f>ROUND(I368*H368,2)</f>
        <v>0</v>
      </c>
      <c r="BL368" s="18" t="s">
        <v>190</v>
      </c>
      <c r="BM368" s="239" t="s">
        <v>1251</v>
      </c>
    </row>
    <row r="369" s="12" customFormat="1" ht="22.8" customHeight="1">
      <c r="A369" s="12"/>
      <c r="B369" s="212"/>
      <c r="C369" s="213"/>
      <c r="D369" s="214" t="s">
        <v>75</v>
      </c>
      <c r="E369" s="226" t="s">
        <v>498</v>
      </c>
      <c r="F369" s="226" t="s">
        <v>499</v>
      </c>
      <c r="G369" s="213"/>
      <c r="H369" s="213"/>
      <c r="I369" s="216"/>
      <c r="J369" s="227">
        <f>BK369</f>
        <v>0</v>
      </c>
      <c r="K369" s="213"/>
      <c r="L369" s="218"/>
      <c r="M369" s="219"/>
      <c r="N369" s="220"/>
      <c r="O369" s="220"/>
      <c r="P369" s="221">
        <f>SUM(P370:P384)</f>
        <v>0</v>
      </c>
      <c r="Q369" s="220"/>
      <c r="R369" s="221">
        <f>SUM(R370:R384)</f>
        <v>0.03289048</v>
      </c>
      <c r="S369" s="220"/>
      <c r="T369" s="222">
        <f>SUM(T370:T384)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3" t="s">
        <v>85</v>
      </c>
      <c r="AT369" s="224" t="s">
        <v>75</v>
      </c>
      <c r="AU369" s="224" t="s">
        <v>83</v>
      </c>
      <c r="AY369" s="223" t="s">
        <v>183</v>
      </c>
      <c r="BK369" s="225">
        <f>SUM(BK370:BK384)</f>
        <v>0</v>
      </c>
    </row>
    <row r="370" s="2" customFormat="1" ht="24.15" customHeight="1">
      <c r="A370" s="39"/>
      <c r="B370" s="40"/>
      <c r="C370" s="228" t="s">
        <v>500</v>
      </c>
      <c r="D370" s="228" t="s">
        <v>186</v>
      </c>
      <c r="E370" s="229" t="s">
        <v>1252</v>
      </c>
      <c r="F370" s="230" t="s">
        <v>1253</v>
      </c>
      <c r="G370" s="231" t="s">
        <v>469</v>
      </c>
      <c r="H370" s="232">
        <v>1.714</v>
      </c>
      <c r="I370" s="233"/>
      <c r="J370" s="234">
        <f>ROUND(I370*H370,2)</f>
        <v>0</v>
      </c>
      <c r="K370" s="230" t="s">
        <v>194</v>
      </c>
      <c r="L370" s="45"/>
      <c r="M370" s="235" t="s">
        <v>1</v>
      </c>
      <c r="N370" s="236" t="s">
        <v>41</v>
      </c>
      <c r="O370" s="92"/>
      <c r="P370" s="237">
        <f>O370*H370</f>
        <v>0</v>
      </c>
      <c r="Q370" s="237">
        <v>0.00016000000000000001</v>
      </c>
      <c r="R370" s="237">
        <f>Q370*H370</f>
        <v>0.00027424000000000003</v>
      </c>
      <c r="S370" s="237">
        <v>0</v>
      </c>
      <c r="T370" s="238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9" t="s">
        <v>190</v>
      </c>
      <c r="AT370" s="239" t="s">
        <v>186</v>
      </c>
      <c r="AU370" s="239" t="s">
        <v>85</v>
      </c>
      <c r="AY370" s="18" t="s">
        <v>183</v>
      </c>
      <c r="BE370" s="240">
        <f>IF(N370="základní",J370,0)</f>
        <v>0</v>
      </c>
      <c r="BF370" s="240">
        <f>IF(N370="snížená",J370,0)</f>
        <v>0</v>
      </c>
      <c r="BG370" s="240">
        <f>IF(N370="zákl. přenesená",J370,0)</f>
        <v>0</v>
      </c>
      <c r="BH370" s="240">
        <f>IF(N370="sníž. přenesená",J370,0)</f>
        <v>0</v>
      </c>
      <c r="BI370" s="240">
        <f>IF(N370="nulová",J370,0)</f>
        <v>0</v>
      </c>
      <c r="BJ370" s="18" t="s">
        <v>83</v>
      </c>
      <c r="BK370" s="240">
        <f>ROUND(I370*H370,2)</f>
        <v>0</v>
      </c>
      <c r="BL370" s="18" t="s">
        <v>190</v>
      </c>
      <c r="BM370" s="239" t="s">
        <v>1254</v>
      </c>
    </row>
    <row r="371" s="13" customFormat="1">
      <c r="A371" s="13"/>
      <c r="B371" s="262"/>
      <c r="C371" s="263"/>
      <c r="D371" s="257" t="s">
        <v>906</v>
      </c>
      <c r="E371" s="264" t="s">
        <v>1</v>
      </c>
      <c r="F371" s="265" t="s">
        <v>1255</v>
      </c>
      <c r="G371" s="263"/>
      <c r="H371" s="266">
        <v>1.714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72" t="s">
        <v>906</v>
      </c>
      <c r="AU371" s="272" t="s">
        <v>85</v>
      </c>
      <c r="AV371" s="13" t="s">
        <v>85</v>
      </c>
      <c r="AW371" s="13" t="s">
        <v>33</v>
      </c>
      <c r="AX371" s="13" t="s">
        <v>83</v>
      </c>
      <c r="AY371" s="272" t="s">
        <v>183</v>
      </c>
    </row>
    <row r="372" s="2" customFormat="1" ht="24.15" customHeight="1">
      <c r="A372" s="39"/>
      <c r="B372" s="40"/>
      <c r="C372" s="228" t="s">
        <v>343</v>
      </c>
      <c r="D372" s="228" t="s">
        <v>186</v>
      </c>
      <c r="E372" s="229" t="s">
        <v>1256</v>
      </c>
      <c r="F372" s="230" t="s">
        <v>1257</v>
      </c>
      <c r="G372" s="231" t="s">
        <v>469</v>
      </c>
      <c r="H372" s="232">
        <v>3.4279999999999999</v>
      </c>
      <c r="I372" s="233"/>
      <c r="J372" s="234">
        <f>ROUND(I372*H372,2)</f>
        <v>0</v>
      </c>
      <c r="K372" s="230" t="s">
        <v>194</v>
      </c>
      <c r="L372" s="45"/>
      <c r="M372" s="235" t="s">
        <v>1</v>
      </c>
      <c r="N372" s="236" t="s">
        <v>41</v>
      </c>
      <c r="O372" s="92"/>
      <c r="P372" s="237">
        <f>O372*H372</f>
        <v>0</v>
      </c>
      <c r="Q372" s="237">
        <v>0.00011</v>
      </c>
      <c r="R372" s="237">
        <f>Q372*H372</f>
        <v>0.00037708000000000002</v>
      </c>
      <c r="S372" s="237">
        <v>0</v>
      </c>
      <c r="T372" s="238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9" t="s">
        <v>190</v>
      </c>
      <c r="AT372" s="239" t="s">
        <v>186</v>
      </c>
      <c r="AU372" s="239" t="s">
        <v>85</v>
      </c>
      <c r="AY372" s="18" t="s">
        <v>183</v>
      </c>
      <c r="BE372" s="240">
        <f>IF(N372="základní",J372,0)</f>
        <v>0</v>
      </c>
      <c r="BF372" s="240">
        <f>IF(N372="snížená",J372,0)</f>
        <v>0</v>
      </c>
      <c r="BG372" s="240">
        <f>IF(N372="zákl. přenesená",J372,0)</f>
        <v>0</v>
      </c>
      <c r="BH372" s="240">
        <f>IF(N372="sníž. přenesená",J372,0)</f>
        <v>0</v>
      </c>
      <c r="BI372" s="240">
        <f>IF(N372="nulová",J372,0)</f>
        <v>0</v>
      </c>
      <c r="BJ372" s="18" t="s">
        <v>83</v>
      </c>
      <c r="BK372" s="240">
        <f>ROUND(I372*H372,2)</f>
        <v>0</v>
      </c>
      <c r="BL372" s="18" t="s">
        <v>190</v>
      </c>
      <c r="BM372" s="239" t="s">
        <v>1258</v>
      </c>
    </row>
    <row r="373" s="13" customFormat="1">
      <c r="A373" s="13"/>
      <c r="B373" s="262"/>
      <c r="C373" s="263"/>
      <c r="D373" s="257" t="s">
        <v>906</v>
      </c>
      <c r="E373" s="263"/>
      <c r="F373" s="265" t="s">
        <v>1259</v>
      </c>
      <c r="G373" s="263"/>
      <c r="H373" s="266">
        <v>3.4279999999999999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72" t="s">
        <v>906</v>
      </c>
      <c r="AU373" s="272" t="s">
        <v>85</v>
      </c>
      <c r="AV373" s="13" t="s">
        <v>85</v>
      </c>
      <c r="AW373" s="13" t="s">
        <v>4</v>
      </c>
      <c r="AX373" s="13" t="s">
        <v>83</v>
      </c>
      <c r="AY373" s="272" t="s">
        <v>183</v>
      </c>
    </row>
    <row r="374" s="2" customFormat="1" ht="16.5" customHeight="1">
      <c r="A374" s="39"/>
      <c r="B374" s="40"/>
      <c r="C374" s="228" t="s">
        <v>736</v>
      </c>
      <c r="D374" s="228" t="s">
        <v>186</v>
      </c>
      <c r="E374" s="229" t="s">
        <v>1260</v>
      </c>
      <c r="F374" s="230" t="s">
        <v>1261</v>
      </c>
      <c r="G374" s="231" t="s">
        <v>469</v>
      </c>
      <c r="H374" s="232">
        <v>19.882000000000001</v>
      </c>
      <c r="I374" s="233"/>
      <c r="J374" s="234">
        <f>ROUND(I374*H374,2)</f>
        <v>0</v>
      </c>
      <c r="K374" s="230" t="s">
        <v>194</v>
      </c>
      <c r="L374" s="45"/>
      <c r="M374" s="235" t="s">
        <v>1</v>
      </c>
      <c r="N374" s="236" t="s">
        <v>41</v>
      </c>
      <c r="O374" s="92"/>
      <c r="P374" s="237">
        <f>O374*H374</f>
        <v>0</v>
      </c>
      <c r="Q374" s="237">
        <v>6.9999999999999994E-05</v>
      </c>
      <c r="R374" s="237">
        <f>Q374*H374</f>
        <v>0.00139174</v>
      </c>
      <c r="S374" s="237">
        <v>0</v>
      </c>
      <c r="T374" s="238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9" t="s">
        <v>190</v>
      </c>
      <c r="AT374" s="239" t="s">
        <v>186</v>
      </c>
      <c r="AU374" s="239" t="s">
        <v>85</v>
      </c>
      <c r="AY374" s="18" t="s">
        <v>183</v>
      </c>
      <c r="BE374" s="240">
        <f>IF(N374="základní",J374,0)</f>
        <v>0</v>
      </c>
      <c r="BF374" s="240">
        <f>IF(N374="snížená",J374,0)</f>
        <v>0</v>
      </c>
      <c r="BG374" s="240">
        <f>IF(N374="zákl. přenesená",J374,0)</f>
        <v>0</v>
      </c>
      <c r="BH374" s="240">
        <f>IF(N374="sníž. přenesená",J374,0)</f>
        <v>0</v>
      </c>
      <c r="BI374" s="240">
        <f>IF(N374="nulová",J374,0)</f>
        <v>0</v>
      </c>
      <c r="BJ374" s="18" t="s">
        <v>83</v>
      </c>
      <c r="BK374" s="240">
        <f>ROUND(I374*H374,2)</f>
        <v>0</v>
      </c>
      <c r="BL374" s="18" t="s">
        <v>190</v>
      </c>
      <c r="BM374" s="239" t="s">
        <v>1262</v>
      </c>
    </row>
    <row r="375" s="13" customFormat="1">
      <c r="A375" s="13"/>
      <c r="B375" s="262"/>
      <c r="C375" s="263"/>
      <c r="D375" s="257" t="s">
        <v>906</v>
      </c>
      <c r="E375" s="264" t="s">
        <v>1</v>
      </c>
      <c r="F375" s="265" t="s">
        <v>1263</v>
      </c>
      <c r="G375" s="263"/>
      <c r="H375" s="266">
        <v>8.532</v>
      </c>
      <c r="I375" s="267"/>
      <c r="J375" s="263"/>
      <c r="K375" s="263"/>
      <c r="L375" s="268"/>
      <c r="M375" s="269"/>
      <c r="N375" s="270"/>
      <c r="O375" s="270"/>
      <c r="P375" s="270"/>
      <c r="Q375" s="270"/>
      <c r="R375" s="270"/>
      <c r="S375" s="270"/>
      <c r="T375" s="27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72" t="s">
        <v>906</v>
      </c>
      <c r="AU375" s="272" t="s">
        <v>85</v>
      </c>
      <c r="AV375" s="13" t="s">
        <v>85</v>
      </c>
      <c r="AW375" s="13" t="s">
        <v>33</v>
      </c>
      <c r="AX375" s="13" t="s">
        <v>76</v>
      </c>
      <c r="AY375" s="272" t="s">
        <v>183</v>
      </c>
    </row>
    <row r="376" s="13" customFormat="1">
      <c r="A376" s="13"/>
      <c r="B376" s="262"/>
      <c r="C376" s="263"/>
      <c r="D376" s="257" t="s">
        <v>906</v>
      </c>
      <c r="E376" s="264" t="s">
        <v>1</v>
      </c>
      <c r="F376" s="265" t="s">
        <v>1264</v>
      </c>
      <c r="G376" s="263"/>
      <c r="H376" s="266">
        <v>11.35</v>
      </c>
      <c r="I376" s="267"/>
      <c r="J376" s="263"/>
      <c r="K376" s="263"/>
      <c r="L376" s="268"/>
      <c r="M376" s="269"/>
      <c r="N376" s="270"/>
      <c r="O376" s="270"/>
      <c r="P376" s="270"/>
      <c r="Q376" s="270"/>
      <c r="R376" s="270"/>
      <c r="S376" s="270"/>
      <c r="T376" s="27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72" t="s">
        <v>906</v>
      </c>
      <c r="AU376" s="272" t="s">
        <v>85</v>
      </c>
      <c r="AV376" s="13" t="s">
        <v>85</v>
      </c>
      <c r="AW376" s="13" t="s">
        <v>33</v>
      </c>
      <c r="AX376" s="13" t="s">
        <v>76</v>
      </c>
      <c r="AY376" s="272" t="s">
        <v>183</v>
      </c>
    </row>
    <row r="377" s="14" customFormat="1">
      <c r="A377" s="14"/>
      <c r="B377" s="273"/>
      <c r="C377" s="274"/>
      <c r="D377" s="257" t="s">
        <v>906</v>
      </c>
      <c r="E377" s="275" t="s">
        <v>1</v>
      </c>
      <c r="F377" s="276" t="s">
        <v>920</v>
      </c>
      <c r="G377" s="274"/>
      <c r="H377" s="277">
        <v>19.882000000000001</v>
      </c>
      <c r="I377" s="278"/>
      <c r="J377" s="274"/>
      <c r="K377" s="274"/>
      <c r="L377" s="279"/>
      <c r="M377" s="280"/>
      <c r="N377" s="281"/>
      <c r="O377" s="281"/>
      <c r="P377" s="281"/>
      <c r="Q377" s="281"/>
      <c r="R377" s="281"/>
      <c r="S377" s="281"/>
      <c r="T377" s="28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83" t="s">
        <v>906</v>
      </c>
      <c r="AU377" s="283" t="s">
        <v>85</v>
      </c>
      <c r="AV377" s="14" t="s">
        <v>196</v>
      </c>
      <c r="AW377" s="14" t="s">
        <v>33</v>
      </c>
      <c r="AX377" s="14" t="s">
        <v>83</v>
      </c>
      <c r="AY377" s="283" t="s">
        <v>183</v>
      </c>
    </row>
    <row r="378" s="2" customFormat="1" ht="24.15" customHeight="1">
      <c r="A378" s="39"/>
      <c r="B378" s="40"/>
      <c r="C378" s="228" t="s">
        <v>346</v>
      </c>
      <c r="D378" s="228" t="s">
        <v>186</v>
      </c>
      <c r="E378" s="229" t="s">
        <v>1265</v>
      </c>
      <c r="F378" s="230" t="s">
        <v>1266</v>
      </c>
      <c r="G378" s="231" t="s">
        <v>469</v>
      </c>
      <c r="H378" s="232">
        <v>19.882000000000001</v>
      </c>
      <c r="I378" s="233"/>
      <c r="J378" s="234">
        <f>ROUND(I378*H378,2)</f>
        <v>0</v>
      </c>
      <c r="K378" s="230" t="s">
        <v>194</v>
      </c>
      <c r="L378" s="45"/>
      <c r="M378" s="235" t="s">
        <v>1</v>
      </c>
      <c r="N378" s="236" t="s">
        <v>41</v>
      </c>
      <c r="O378" s="92"/>
      <c r="P378" s="237">
        <f>O378*H378</f>
        <v>0</v>
      </c>
      <c r="Q378" s="237">
        <v>8.0000000000000007E-05</v>
      </c>
      <c r="R378" s="237">
        <f>Q378*H378</f>
        <v>0.0015905600000000002</v>
      </c>
      <c r="S378" s="237">
        <v>0</v>
      </c>
      <c r="T378" s="238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9" t="s">
        <v>190</v>
      </c>
      <c r="AT378" s="239" t="s">
        <v>186</v>
      </c>
      <c r="AU378" s="239" t="s">
        <v>85</v>
      </c>
      <c r="AY378" s="18" t="s">
        <v>183</v>
      </c>
      <c r="BE378" s="240">
        <f>IF(N378="základní",J378,0)</f>
        <v>0</v>
      </c>
      <c r="BF378" s="240">
        <f>IF(N378="snížená",J378,0)</f>
        <v>0</v>
      </c>
      <c r="BG378" s="240">
        <f>IF(N378="zákl. přenesená",J378,0)</f>
        <v>0</v>
      </c>
      <c r="BH378" s="240">
        <f>IF(N378="sníž. přenesená",J378,0)</f>
        <v>0</v>
      </c>
      <c r="BI378" s="240">
        <f>IF(N378="nulová",J378,0)</f>
        <v>0</v>
      </c>
      <c r="BJ378" s="18" t="s">
        <v>83</v>
      </c>
      <c r="BK378" s="240">
        <f>ROUND(I378*H378,2)</f>
        <v>0</v>
      </c>
      <c r="BL378" s="18" t="s">
        <v>190</v>
      </c>
      <c r="BM378" s="239" t="s">
        <v>1267</v>
      </c>
    </row>
    <row r="379" s="2" customFormat="1" ht="24.15" customHeight="1">
      <c r="A379" s="39"/>
      <c r="B379" s="40"/>
      <c r="C379" s="228" t="s">
        <v>516</v>
      </c>
      <c r="D379" s="228" t="s">
        <v>186</v>
      </c>
      <c r="E379" s="229" t="s">
        <v>1268</v>
      </c>
      <c r="F379" s="230" t="s">
        <v>1269</v>
      </c>
      <c r="G379" s="231" t="s">
        <v>469</v>
      </c>
      <c r="H379" s="232">
        <v>19.882000000000001</v>
      </c>
      <c r="I379" s="233"/>
      <c r="J379" s="234">
        <f>ROUND(I379*H379,2)</f>
        <v>0</v>
      </c>
      <c r="K379" s="230" t="s">
        <v>194</v>
      </c>
      <c r="L379" s="45"/>
      <c r="M379" s="235" t="s">
        <v>1</v>
      </c>
      <c r="N379" s="236" t="s">
        <v>41</v>
      </c>
      <c r="O379" s="92"/>
      <c r="P379" s="237">
        <f>O379*H379</f>
        <v>0</v>
      </c>
      <c r="Q379" s="237">
        <v>0.00011</v>
      </c>
      <c r="R379" s="237">
        <f>Q379*H379</f>
        <v>0.00218702</v>
      </c>
      <c r="S379" s="237">
        <v>0</v>
      </c>
      <c r="T379" s="238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9" t="s">
        <v>190</v>
      </c>
      <c r="AT379" s="239" t="s">
        <v>186</v>
      </c>
      <c r="AU379" s="239" t="s">
        <v>85</v>
      </c>
      <c r="AY379" s="18" t="s">
        <v>183</v>
      </c>
      <c r="BE379" s="240">
        <f>IF(N379="základní",J379,0)</f>
        <v>0</v>
      </c>
      <c r="BF379" s="240">
        <f>IF(N379="snížená",J379,0)</f>
        <v>0</v>
      </c>
      <c r="BG379" s="240">
        <f>IF(N379="zákl. přenesená",J379,0)</f>
        <v>0</v>
      </c>
      <c r="BH379" s="240">
        <f>IF(N379="sníž. přenesená",J379,0)</f>
        <v>0</v>
      </c>
      <c r="BI379" s="240">
        <f>IF(N379="nulová",J379,0)</f>
        <v>0</v>
      </c>
      <c r="BJ379" s="18" t="s">
        <v>83</v>
      </c>
      <c r="BK379" s="240">
        <f>ROUND(I379*H379,2)</f>
        <v>0</v>
      </c>
      <c r="BL379" s="18" t="s">
        <v>190</v>
      </c>
      <c r="BM379" s="239" t="s">
        <v>1270</v>
      </c>
    </row>
    <row r="380" s="2" customFormat="1" ht="24.15" customHeight="1">
      <c r="A380" s="39"/>
      <c r="B380" s="40"/>
      <c r="C380" s="228" t="s">
        <v>351</v>
      </c>
      <c r="D380" s="228" t="s">
        <v>186</v>
      </c>
      <c r="E380" s="229" t="s">
        <v>1271</v>
      </c>
      <c r="F380" s="230" t="s">
        <v>1272</v>
      </c>
      <c r="G380" s="231" t="s">
        <v>469</v>
      </c>
      <c r="H380" s="232">
        <v>19.882000000000001</v>
      </c>
      <c r="I380" s="233"/>
      <c r="J380" s="234">
        <f>ROUND(I380*H380,2)</f>
        <v>0</v>
      </c>
      <c r="K380" s="230" t="s">
        <v>194</v>
      </c>
      <c r="L380" s="45"/>
      <c r="M380" s="235" t="s">
        <v>1</v>
      </c>
      <c r="N380" s="236" t="s">
        <v>41</v>
      </c>
      <c r="O380" s="92"/>
      <c r="P380" s="237">
        <f>O380*H380</f>
        <v>0</v>
      </c>
      <c r="Q380" s="237">
        <v>0.00013999999999999999</v>
      </c>
      <c r="R380" s="237">
        <f>Q380*H380</f>
        <v>0.0027834800000000001</v>
      </c>
      <c r="S380" s="237">
        <v>0</v>
      </c>
      <c r="T380" s="238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9" t="s">
        <v>190</v>
      </c>
      <c r="AT380" s="239" t="s">
        <v>186</v>
      </c>
      <c r="AU380" s="239" t="s">
        <v>85</v>
      </c>
      <c r="AY380" s="18" t="s">
        <v>183</v>
      </c>
      <c r="BE380" s="240">
        <f>IF(N380="základní",J380,0)</f>
        <v>0</v>
      </c>
      <c r="BF380" s="240">
        <f>IF(N380="snížená",J380,0)</f>
        <v>0</v>
      </c>
      <c r="BG380" s="240">
        <f>IF(N380="zákl. přenesená",J380,0)</f>
        <v>0</v>
      </c>
      <c r="BH380" s="240">
        <f>IF(N380="sníž. přenesená",J380,0)</f>
        <v>0</v>
      </c>
      <c r="BI380" s="240">
        <f>IF(N380="nulová",J380,0)</f>
        <v>0</v>
      </c>
      <c r="BJ380" s="18" t="s">
        <v>83</v>
      </c>
      <c r="BK380" s="240">
        <f>ROUND(I380*H380,2)</f>
        <v>0</v>
      </c>
      <c r="BL380" s="18" t="s">
        <v>190</v>
      </c>
      <c r="BM380" s="239" t="s">
        <v>1273</v>
      </c>
    </row>
    <row r="381" s="2" customFormat="1" ht="24.15" customHeight="1">
      <c r="A381" s="39"/>
      <c r="B381" s="40"/>
      <c r="C381" s="228" t="s">
        <v>525</v>
      </c>
      <c r="D381" s="228" t="s">
        <v>186</v>
      </c>
      <c r="E381" s="229" t="s">
        <v>1274</v>
      </c>
      <c r="F381" s="230" t="s">
        <v>1275</v>
      </c>
      <c r="G381" s="231" t="s">
        <v>469</v>
      </c>
      <c r="H381" s="232">
        <v>19.882000000000001</v>
      </c>
      <c r="I381" s="233"/>
      <c r="J381" s="234">
        <f>ROUND(I381*H381,2)</f>
        <v>0</v>
      </c>
      <c r="K381" s="230" t="s">
        <v>194</v>
      </c>
      <c r="L381" s="45"/>
      <c r="M381" s="235" t="s">
        <v>1</v>
      </c>
      <c r="N381" s="236" t="s">
        <v>41</v>
      </c>
      <c r="O381" s="92"/>
      <c r="P381" s="237">
        <f>O381*H381</f>
        <v>0</v>
      </c>
      <c r="Q381" s="237">
        <v>0.00013999999999999999</v>
      </c>
      <c r="R381" s="237">
        <f>Q381*H381</f>
        <v>0.0027834800000000001</v>
      </c>
      <c r="S381" s="237">
        <v>0</v>
      </c>
      <c r="T381" s="238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9" t="s">
        <v>190</v>
      </c>
      <c r="AT381" s="239" t="s">
        <v>186</v>
      </c>
      <c r="AU381" s="239" t="s">
        <v>85</v>
      </c>
      <c r="AY381" s="18" t="s">
        <v>183</v>
      </c>
      <c r="BE381" s="240">
        <f>IF(N381="základní",J381,0)</f>
        <v>0</v>
      </c>
      <c r="BF381" s="240">
        <f>IF(N381="snížená",J381,0)</f>
        <v>0</v>
      </c>
      <c r="BG381" s="240">
        <f>IF(N381="zákl. přenesená",J381,0)</f>
        <v>0</v>
      </c>
      <c r="BH381" s="240">
        <f>IF(N381="sníž. přenesená",J381,0)</f>
        <v>0</v>
      </c>
      <c r="BI381" s="240">
        <f>IF(N381="nulová",J381,0)</f>
        <v>0</v>
      </c>
      <c r="BJ381" s="18" t="s">
        <v>83</v>
      </c>
      <c r="BK381" s="240">
        <f>ROUND(I381*H381,2)</f>
        <v>0</v>
      </c>
      <c r="BL381" s="18" t="s">
        <v>190</v>
      </c>
      <c r="BM381" s="239" t="s">
        <v>1276</v>
      </c>
    </row>
    <row r="382" s="2" customFormat="1" ht="24.15" customHeight="1">
      <c r="A382" s="39"/>
      <c r="B382" s="40"/>
      <c r="C382" s="228" t="s">
        <v>354</v>
      </c>
      <c r="D382" s="228" t="s">
        <v>186</v>
      </c>
      <c r="E382" s="229" t="s">
        <v>1277</v>
      </c>
      <c r="F382" s="230" t="s">
        <v>1278</v>
      </c>
      <c r="G382" s="231" t="s">
        <v>469</v>
      </c>
      <c r="H382" s="232">
        <v>19.882000000000001</v>
      </c>
      <c r="I382" s="233"/>
      <c r="J382" s="234">
        <f>ROUND(I382*H382,2)</f>
        <v>0</v>
      </c>
      <c r="K382" s="230" t="s">
        <v>194</v>
      </c>
      <c r="L382" s="45"/>
      <c r="M382" s="235" t="s">
        <v>1</v>
      </c>
      <c r="N382" s="236" t="s">
        <v>41</v>
      </c>
      <c r="O382" s="92"/>
      <c r="P382" s="237">
        <f>O382*H382</f>
        <v>0</v>
      </c>
      <c r="Q382" s="237">
        <v>0.00013999999999999999</v>
      </c>
      <c r="R382" s="237">
        <f>Q382*H382</f>
        <v>0.0027834800000000001</v>
      </c>
      <c r="S382" s="237">
        <v>0</v>
      </c>
      <c r="T382" s="23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9" t="s">
        <v>190</v>
      </c>
      <c r="AT382" s="239" t="s">
        <v>186</v>
      </c>
      <c r="AU382" s="239" t="s">
        <v>85</v>
      </c>
      <c r="AY382" s="18" t="s">
        <v>183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8" t="s">
        <v>83</v>
      </c>
      <c r="BK382" s="240">
        <f>ROUND(I382*H382,2)</f>
        <v>0</v>
      </c>
      <c r="BL382" s="18" t="s">
        <v>190</v>
      </c>
      <c r="BM382" s="239" t="s">
        <v>1279</v>
      </c>
    </row>
    <row r="383" s="2" customFormat="1" ht="24.15" customHeight="1">
      <c r="A383" s="39"/>
      <c r="B383" s="40"/>
      <c r="C383" s="228" t="s">
        <v>532</v>
      </c>
      <c r="D383" s="228" t="s">
        <v>186</v>
      </c>
      <c r="E383" s="229" t="s">
        <v>1280</v>
      </c>
      <c r="F383" s="230" t="s">
        <v>1281</v>
      </c>
      <c r="G383" s="231" t="s">
        <v>469</v>
      </c>
      <c r="H383" s="232">
        <v>89.140000000000001</v>
      </c>
      <c r="I383" s="233"/>
      <c r="J383" s="234">
        <f>ROUND(I383*H383,2)</f>
        <v>0</v>
      </c>
      <c r="K383" s="230" t="s">
        <v>194</v>
      </c>
      <c r="L383" s="45"/>
      <c r="M383" s="235" t="s">
        <v>1</v>
      </c>
      <c r="N383" s="236" t="s">
        <v>41</v>
      </c>
      <c r="O383" s="92"/>
      <c r="P383" s="237">
        <f>O383*H383</f>
        <v>0</v>
      </c>
      <c r="Q383" s="237">
        <v>0.00021000000000000001</v>
      </c>
      <c r="R383" s="237">
        <f>Q383*H383</f>
        <v>0.018719400000000001</v>
      </c>
      <c r="S383" s="237">
        <v>0</v>
      </c>
      <c r="T383" s="23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9" t="s">
        <v>190</v>
      </c>
      <c r="AT383" s="239" t="s">
        <v>186</v>
      </c>
      <c r="AU383" s="239" t="s">
        <v>85</v>
      </c>
      <c r="AY383" s="18" t="s">
        <v>183</v>
      </c>
      <c r="BE383" s="240">
        <f>IF(N383="základní",J383,0)</f>
        <v>0</v>
      </c>
      <c r="BF383" s="240">
        <f>IF(N383="snížená",J383,0)</f>
        <v>0</v>
      </c>
      <c r="BG383" s="240">
        <f>IF(N383="zákl. přenesená",J383,0)</f>
        <v>0</v>
      </c>
      <c r="BH383" s="240">
        <f>IF(N383="sníž. přenesená",J383,0)</f>
        <v>0</v>
      </c>
      <c r="BI383" s="240">
        <f>IF(N383="nulová",J383,0)</f>
        <v>0</v>
      </c>
      <c r="BJ383" s="18" t="s">
        <v>83</v>
      </c>
      <c r="BK383" s="240">
        <f>ROUND(I383*H383,2)</f>
        <v>0</v>
      </c>
      <c r="BL383" s="18" t="s">
        <v>190</v>
      </c>
      <c r="BM383" s="239" t="s">
        <v>1282</v>
      </c>
    </row>
    <row r="384" s="13" customFormat="1">
      <c r="A384" s="13"/>
      <c r="B384" s="262"/>
      <c r="C384" s="263"/>
      <c r="D384" s="257" t="s">
        <v>906</v>
      </c>
      <c r="E384" s="264" t="s">
        <v>1</v>
      </c>
      <c r="F384" s="265" t="s">
        <v>1283</v>
      </c>
      <c r="G384" s="263"/>
      <c r="H384" s="266">
        <v>89.140000000000001</v>
      </c>
      <c r="I384" s="267"/>
      <c r="J384" s="263"/>
      <c r="K384" s="263"/>
      <c r="L384" s="268"/>
      <c r="M384" s="269"/>
      <c r="N384" s="270"/>
      <c r="O384" s="270"/>
      <c r="P384" s="270"/>
      <c r="Q384" s="270"/>
      <c r="R384" s="270"/>
      <c r="S384" s="270"/>
      <c r="T384" s="27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72" t="s">
        <v>906</v>
      </c>
      <c r="AU384" s="272" t="s">
        <v>85</v>
      </c>
      <c r="AV384" s="13" t="s">
        <v>85</v>
      </c>
      <c r="AW384" s="13" t="s">
        <v>33</v>
      </c>
      <c r="AX384" s="13" t="s">
        <v>83</v>
      </c>
      <c r="AY384" s="272" t="s">
        <v>183</v>
      </c>
    </row>
    <row r="385" s="12" customFormat="1" ht="22.8" customHeight="1">
      <c r="A385" s="12"/>
      <c r="B385" s="212"/>
      <c r="C385" s="213"/>
      <c r="D385" s="214" t="s">
        <v>75</v>
      </c>
      <c r="E385" s="226" t="s">
        <v>1284</v>
      </c>
      <c r="F385" s="226" t="s">
        <v>1285</v>
      </c>
      <c r="G385" s="213"/>
      <c r="H385" s="213"/>
      <c r="I385" s="216"/>
      <c r="J385" s="227">
        <f>BK385</f>
        <v>0</v>
      </c>
      <c r="K385" s="213"/>
      <c r="L385" s="218"/>
      <c r="M385" s="219"/>
      <c r="N385" s="220"/>
      <c r="O385" s="220"/>
      <c r="P385" s="221">
        <f>SUM(P386:P408)</f>
        <v>0</v>
      </c>
      <c r="Q385" s="220"/>
      <c r="R385" s="221">
        <f>SUM(R386:R408)</f>
        <v>0.58426104000000012</v>
      </c>
      <c r="S385" s="220"/>
      <c r="T385" s="222">
        <f>SUM(T386:T408)</f>
        <v>0.12526386000000001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23" t="s">
        <v>85</v>
      </c>
      <c r="AT385" s="224" t="s">
        <v>75</v>
      </c>
      <c r="AU385" s="224" t="s">
        <v>83</v>
      </c>
      <c r="AY385" s="223" t="s">
        <v>183</v>
      </c>
      <c r="BK385" s="225">
        <f>SUM(BK386:BK408)</f>
        <v>0</v>
      </c>
    </row>
    <row r="386" s="2" customFormat="1" ht="16.5" customHeight="1">
      <c r="A386" s="39"/>
      <c r="B386" s="40"/>
      <c r="C386" s="228" t="s">
        <v>360</v>
      </c>
      <c r="D386" s="228" t="s">
        <v>186</v>
      </c>
      <c r="E386" s="229" t="s">
        <v>1286</v>
      </c>
      <c r="F386" s="230" t="s">
        <v>1287</v>
      </c>
      <c r="G386" s="231" t="s">
        <v>469</v>
      </c>
      <c r="H386" s="232">
        <v>382.43400000000003</v>
      </c>
      <c r="I386" s="233"/>
      <c r="J386" s="234">
        <f>ROUND(I386*H386,2)</f>
        <v>0</v>
      </c>
      <c r="K386" s="230" t="s">
        <v>194</v>
      </c>
      <c r="L386" s="45"/>
      <c r="M386" s="235" t="s">
        <v>1</v>
      </c>
      <c r="N386" s="236" t="s">
        <v>41</v>
      </c>
      <c r="O386" s="92"/>
      <c r="P386" s="237">
        <f>O386*H386</f>
        <v>0</v>
      </c>
      <c r="Q386" s="237">
        <v>0.001</v>
      </c>
      <c r="R386" s="237">
        <f>Q386*H386</f>
        <v>0.38243400000000005</v>
      </c>
      <c r="S386" s="237">
        <v>0.00031</v>
      </c>
      <c r="T386" s="238">
        <f>S386*H386</f>
        <v>0.11855454000000001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190</v>
      </c>
      <c r="AT386" s="239" t="s">
        <v>186</v>
      </c>
      <c r="AU386" s="239" t="s">
        <v>85</v>
      </c>
      <c r="AY386" s="18" t="s">
        <v>183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190</v>
      </c>
      <c r="BM386" s="239" t="s">
        <v>1288</v>
      </c>
    </row>
    <row r="387" s="13" customFormat="1">
      <c r="A387" s="13"/>
      <c r="B387" s="262"/>
      <c r="C387" s="263"/>
      <c r="D387" s="257" t="s">
        <v>906</v>
      </c>
      <c r="E387" s="264" t="s">
        <v>1</v>
      </c>
      <c r="F387" s="265" t="s">
        <v>1289</v>
      </c>
      <c r="G387" s="263"/>
      <c r="H387" s="266">
        <v>289.67399999999998</v>
      </c>
      <c r="I387" s="267"/>
      <c r="J387" s="263"/>
      <c r="K387" s="263"/>
      <c r="L387" s="268"/>
      <c r="M387" s="269"/>
      <c r="N387" s="270"/>
      <c r="O387" s="270"/>
      <c r="P387" s="270"/>
      <c r="Q387" s="270"/>
      <c r="R387" s="270"/>
      <c r="S387" s="270"/>
      <c r="T387" s="27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72" t="s">
        <v>906</v>
      </c>
      <c r="AU387" s="272" t="s">
        <v>85</v>
      </c>
      <c r="AV387" s="13" t="s">
        <v>85</v>
      </c>
      <c r="AW387" s="13" t="s">
        <v>33</v>
      </c>
      <c r="AX387" s="13" t="s">
        <v>76</v>
      </c>
      <c r="AY387" s="272" t="s">
        <v>183</v>
      </c>
    </row>
    <row r="388" s="13" customFormat="1">
      <c r="A388" s="13"/>
      <c r="B388" s="262"/>
      <c r="C388" s="263"/>
      <c r="D388" s="257" t="s">
        <v>906</v>
      </c>
      <c r="E388" s="264" t="s">
        <v>1</v>
      </c>
      <c r="F388" s="265" t="s">
        <v>1290</v>
      </c>
      <c r="G388" s="263"/>
      <c r="H388" s="266">
        <v>92.760000000000005</v>
      </c>
      <c r="I388" s="267"/>
      <c r="J388" s="263"/>
      <c r="K388" s="263"/>
      <c r="L388" s="268"/>
      <c r="M388" s="269"/>
      <c r="N388" s="270"/>
      <c r="O388" s="270"/>
      <c r="P388" s="270"/>
      <c r="Q388" s="270"/>
      <c r="R388" s="270"/>
      <c r="S388" s="270"/>
      <c r="T388" s="27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72" t="s">
        <v>906</v>
      </c>
      <c r="AU388" s="272" t="s">
        <v>85</v>
      </c>
      <c r="AV388" s="13" t="s">
        <v>85</v>
      </c>
      <c r="AW388" s="13" t="s">
        <v>33</v>
      </c>
      <c r="AX388" s="13" t="s">
        <v>76</v>
      </c>
      <c r="AY388" s="272" t="s">
        <v>183</v>
      </c>
    </row>
    <row r="389" s="14" customFormat="1">
      <c r="A389" s="14"/>
      <c r="B389" s="273"/>
      <c r="C389" s="274"/>
      <c r="D389" s="257" t="s">
        <v>906</v>
      </c>
      <c r="E389" s="275" t="s">
        <v>1</v>
      </c>
      <c r="F389" s="276" t="s">
        <v>920</v>
      </c>
      <c r="G389" s="274"/>
      <c r="H389" s="277">
        <v>382.43400000000003</v>
      </c>
      <c r="I389" s="278"/>
      <c r="J389" s="274"/>
      <c r="K389" s="274"/>
      <c r="L389" s="279"/>
      <c r="M389" s="280"/>
      <c r="N389" s="281"/>
      <c r="O389" s="281"/>
      <c r="P389" s="281"/>
      <c r="Q389" s="281"/>
      <c r="R389" s="281"/>
      <c r="S389" s="281"/>
      <c r="T389" s="28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83" t="s">
        <v>906</v>
      </c>
      <c r="AU389" s="283" t="s">
        <v>85</v>
      </c>
      <c r="AV389" s="14" t="s">
        <v>196</v>
      </c>
      <c r="AW389" s="14" t="s">
        <v>33</v>
      </c>
      <c r="AX389" s="14" t="s">
        <v>83</v>
      </c>
      <c r="AY389" s="283" t="s">
        <v>183</v>
      </c>
    </row>
    <row r="390" s="2" customFormat="1" ht="16.5" customHeight="1">
      <c r="A390" s="39"/>
      <c r="B390" s="40"/>
      <c r="C390" s="228" t="s">
        <v>540</v>
      </c>
      <c r="D390" s="228" t="s">
        <v>186</v>
      </c>
      <c r="E390" s="229" t="s">
        <v>1291</v>
      </c>
      <c r="F390" s="230" t="s">
        <v>1292</v>
      </c>
      <c r="G390" s="231" t="s">
        <v>469</v>
      </c>
      <c r="H390" s="232">
        <v>128.74000000000001</v>
      </c>
      <c r="I390" s="233"/>
      <c r="J390" s="234">
        <f>ROUND(I390*H390,2)</f>
        <v>0</v>
      </c>
      <c r="K390" s="230" t="s">
        <v>194</v>
      </c>
      <c r="L390" s="45"/>
      <c r="M390" s="235" t="s">
        <v>1</v>
      </c>
      <c r="N390" s="236" t="s">
        <v>41</v>
      </c>
      <c r="O390" s="92"/>
      <c r="P390" s="237">
        <f>O390*H390</f>
        <v>0</v>
      </c>
      <c r="Q390" s="237">
        <v>0</v>
      </c>
      <c r="R390" s="237">
        <f>Q390*H390</f>
        <v>0</v>
      </c>
      <c r="S390" s="237">
        <v>3.0000000000000001E-05</v>
      </c>
      <c r="T390" s="238">
        <f>S390*H390</f>
        <v>0.0038622000000000005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9" t="s">
        <v>190</v>
      </c>
      <c r="AT390" s="239" t="s">
        <v>186</v>
      </c>
      <c r="AU390" s="239" t="s">
        <v>85</v>
      </c>
      <c r="AY390" s="18" t="s">
        <v>183</v>
      </c>
      <c r="BE390" s="240">
        <f>IF(N390="základní",J390,0)</f>
        <v>0</v>
      </c>
      <c r="BF390" s="240">
        <f>IF(N390="snížená",J390,0)</f>
        <v>0</v>
      </c>
      <c r="BG390" s="240">
        <f>IF(N390="zákl. přenesená",J390,0)</f>
        <v>0</v>
      </c>
      <c r="BH390" s="240">
        <f>IF(N390="sníž. přenesená",J390,0)</f>
        <v>0</v>
      </c>
      <c r="BI390" s="240">
        <f>IF(N390="nulová",J390,0)</f>
        <v>0</v>
      </c>
      <c r="BJ390" s="18" t="s">
        <v>83</v>
      </c>
      <c r="BK390" s="240">
        <f>ROUND(I390*H390,2)</f>
        <v>0</v>
      </c>
      <c r="BL390" s="18" t="s">
        <v>190</v>
      </c>
      <c r="BM390" s="239" t="s">
        <v>1293</v>
      </c>
    </row>
    <row r="391" s="13" customFormat="1">
      <c r="A391" s="13"/>
      <c r="B391" s="262"/>
      <c r="C391" s="263"/>
      <c r="D391" s="257" t="s">
        <v>906</v>
      </c>
      <c r="E391" s="264" t="s">
        <v>1</v>
      </c>
      <c r="F391" s="265" t="s">
        <v>1294</v>
      </c>
      <c r="G391" s="263"/>
      <c r="H391" s="266">
        <v>89.140000000000001</v>
      </c>
      <c r="I391" s="267"/>
      <c r="J391" s="263"/>
      <c r="K391" s="263"/>
      <c r="L391" s="268"/>
      <c r="M391" s="269"/>
      <c r="N391" s="270"/>
      <c r="O391" s="270"/>
      <c r="P391" s="270"/>
      <c r="Q391" s="270"/>
      <c r="R391" s="270"/>
      <c r="S391" s="270"/>
      <c r="T391" s="27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72" t="s">
        <v>906</v>
      </c>
      <c r="AU391" s="272" t="s">
        <v>85</v>
      </c>
      <c r="AV391" s="13" t="s">
        <v>85</v>
      </c>
      <c r="AW391" s="13" t="s">
        <v>33</v>
      </c>
      <c r="AX391" s="13" t="s">
        <v>76</v>
      </c>
      <c r="AY391" s="272" t="s">
        <v>183</v>
      </c>
    </row>
    <row r="392" s="13" customFormat="1">
      <c r="A392" s="13"/>
      <c r="B392" s="262"/>
      <c r="C392" s="263"/>
      <c r="D392" s="257" t="s">
        <v>906</v>
      </c>
      <c r="E392" s="264" t="s">
        <v>1</v>
      </c>
      <c r="F392" s="265" t="s">
        <v>1295</v>
      </c>
      <c r="G392" s="263"/>
      <c r="H392" s="266">
        <v>39.600000000000001</v>
      </c>
      <c r="I392" s="267"/>
      <c r="J392" s="263"/>
      <c r="K392" s="263"/>
      <c r="L392" s="268"/>
      <c r="M392" s="269"/>
      <c r="N392" s="270"/>
      <c r="O392" s="270"/>
      <c r="P392" s="270"/>
      <c r="Q392" s="270"/>
      <c r="R392" s="270"/>
      <c r="S392" s="270"/>
      <c r="T392" s="27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72" t="s">
        <v>906</v>
      </c>
      <c r="AU392" s="272" t="s">
        <v>85</v>
      </c>
      <c r="AV392" s="13" t="s">
        <v>85</v>
      </c>
      <c r="AW392" s="13" t="s">
        <v>33</v>
      </c>
      <c r="AX392" s="13" t="s">
        <v>76</v>
      </c>
      <c r="AY392" s="272" t="s">
        <v>183</v>
      </c>
    </row>
    <row r="393" s="14" customFormat="1">
      <c r="A393" s="14"/>
      <c r="B393" s="273"/>
      <c r="C393" s="274"/>
      <c r="D393" s="257" t="s">
        <v>906</v>
      </c>
      <c r="E393" s="275" t="s">
        <v>1</v>
      </c>
      <c r="F393" s="276" t="s">
        <v>920</v>
      </c>
      <c r="G393" s="274"/>
      <c r="H393" s="277">
        <v>128.74000000000001</v>
      </c>
      <c r="I393" s="278"/>
      <c r="J393" s="274"/>
      <c r="K393" s="274"/>
      <c r="L393" s="279"/>
      <c r="M393" s="280"/>
      <c r="N393" s="281"/>
      <c r="O393" s="281"/>
      <c r="P393" s="281"/>
      <c r="Q393" s="281"/>
      <c r="R393" s="281"/>
      <c r="S393" s="281"/>
      <c r="T393" s="28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83" t="s">
        <v>906</v>
      </c>
      <c r="AU393" s="283" t="s">
        <v>85</v>
      </c>
      <c r="AV393" s="14" t="s">
        <v>196</v>
      </c>
      <c r="AW393" s="14" t="s">
        <v>33</v>
      </c>
      <c r="AX393" s="14" t="s">
        <v>83</v>
      </c>
      <c r="AY393" s="283" t="s">
        <v>183</v>
      </c>
    </row>
    <row r="394" s="2" customFormat="1" ht="16.5" customHeight="1">
      <c r="A394" s="39"/>
      <c r="B394" s="40"/>
      <c r="C394" s="241" t="s">
        <v>363</v>
      </c>
      <c r="D394" s="241" t="s">
        <v>191</v>
      </c>
      <c r="E394" s="242" t="s">
        <v>1296</v>
      </c>
      <c r="F394" s="243" t="s">
        <v>1297</v>
      </c>
      <c r="G394" s="244" t="s">
        <v>469</v>
      </c>
      <c r="H394" s="245">
        <v>135.17699999999999</v>
      </c>
      <c r="I394" s="246"/>
      <c r="J394" s="247">
        <f>ROUND(I394*H394,2)</f>
        <v>0</v>
      </c>
      <c r="K394" s="243" t="s">
        <v>194</v>
      </c>
      <c r="L394" s="248"/>
      <c r="M394" s="249" t="s">
        <v>1</v>
      </c>
      <c r="N394" s="250" t="s">
        <v>41</v>
      </c>
      <c r="O394" s="92"/>
      <c r="P394" s="237">
        <f>O394*H394</f>
        <v>0</v>
      </c>
      <c r="Q394" s="237">
        <v>0</v>
      </c>
      <c r="R394" s="237">
        <f>Q394*H394</f>
        <v>0</v>
      </c>
      <c r="S394" s="237">
        <v>0</v>
      </c>
      <c r="T394" s="238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9" t="s">
        <v>195</v>
      </c>
      <c r="AT394" s="239" t="s">
        <v>191</v>
      </c>
      <c r="AU394" s="239" t="s">
        <v>85</v>
      </c>
      <c r="AY394" s="18" t="s">
        <v>183</v>
      </c>
      <c r="BE394" s="240">
        <f>IF(N394="základní",J394,0)</f>
        <v>0</v>
      </c>
      <c r="BF394" s="240">
        <f>IF(N394="snížená",J394,0)</f>
        <v>0</v>
      </c>
      <c r="BG394" s="240">
        <f>IF(N394="zákl. přenesená",J394,0)</f>
        <v>0</v>
      </c>
      <c r="BH394" s="240">
        <f>IF(N394="sníž. přenesená",J394,0)</f>
        <v>0</v>
      </c>
      <c r="BI394" s="240">
        <f>IF(N394="nulová",J394,0)</f>
        <v>0</v>
      </c>
      <c r="BJ394" s="18" t="s">
        <v>83</v>
      </c>
      <c r="BK394" s="240">
        <f>ROUND(I394*H394,2)</f>
        <v>0</v>
      </c>
      <c r="BL394" s="18" t="s">
        <v>190</v>
      </c>
      <c r="BM394" s="239" t="s">
        <v>1298</v>
      </c>
    </row>
    <row r="395" s="13" customFormat="1">
      <c r="A395" s="13"/>
      <c r="B395" s="262"/>
      <c r="C395" s="263"/>
      <c r="D395" s="257" t="s">
        <v>906</v>
      </c>
      <c r="E395" s="263"/>
      <c r="F395" s="265" t="s">
        <v>1299</v>
      </c>
      <c r="G395" s="263"/>
      <c r="H395" s="266">
        <v>135.17699999999999</v>
      </c>
      <c r="I395" s="267"/>
      <c r="J395" s="263"/>
      <c r="K395" s="263"/>
      <c r="L395" s="268"/>
      <c r="M395" s="269"/>
      <c r="N395" s="270"/>
      <c r="O395" s="270"/>
      <c r="P395" s="270"/>
      <c r="Q395" s="270"/>
      <c r="R395" s="270"/>
      <c r="S395" s="270"/>
      <c r="T395" s="27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72" t="s">
        <v>906</v>
      </c>
      <c r="AU395" s="272" t="s">
        <v>85</v>
      </c>
      <c r="AV395" s="13" t="s">
        <v>85</v>
      </c>
      <c r="AW395" s="13" t="s">
        <v>4</v>
      </c>
      <c r="AX395" s="13" t="s">
        <v>83</v>
      </c>
      <c r="AY395" s="272" t="s">
        <v>183</v>
      </c>
    </row>
    <row r="396" s="2" customFormat="1" ht="21.75" customHeight="1">
      <c r="A396" s="39"/>
      <c r="B396" s="40"/>
      <c r="C396" s="228" t="s">
        <v>763</v>
      </c>
      <c r="D396" s="228" t="s">
        <v>186</v>
      </c>
      <c r="E396" s="229" t="s">
        <v>1300</v>
      </c>
      <c r="F396" s="230" t="s">
        <v>1301</v>
      </c>
      <c r="G396" s="231" t="s">
        <v>469</v>
      </c>
      <c r="H396" s="232">
        <v>94.903999999999996</v>
      </c>
      <c r="I396" s="233"/>
      <c r="J396" s="234">
        <f>ROUND(I396*H396,2)</f>
        <v>0</v>
      </c>
      <c r="K396" s="230" t="s">
        <v>194</v>
      </c>
      <c r="L396" s="45"/>
      <c r="M396" s="235" t="s">
        <v>1</v>
      </c>
      <c r="N396" s="236" t="s">
        <v>41</v>
      </c>
      <c r="O396" s="92"/>
      <c r="P396" s="237">
        <f>O396*H396</f>
        <v>0</v>
      </c>
      <c r="Q396" s="237">
        <v>0</v>
      </c>
      <c r="R396" s="237">
        <f>Q396*H396</f>
        <v>0</v>
      </c>
      <c r="S396" s="237">
        <v>3.0000000000000001E-05</v>
      </c>
      <c r="T396" s="238">
        <f>S396*H396</f>
        <v>0.0028471199999999999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9" t="s">
        <v>190</v>
      </c>
      <c r="AT396" s="239" t="s">
        <v>186</v>
      </c>
      <c r="AU396" s="239" t="s">
        <v>85</v>
      </c>
      <c r="AY396" s="18" t="s">
        <v>183</v>
      </c>
      <c r="BE396" s="240">
        <f>IF(N396="základní",J396,0)</f>
        <v>0</v>
      </c>
      <c r="BF396" s="240">
        <f>IF(N396="snížená",J396,0)</f>
        <v>0</v>
      </c>
      <c r="BG396" s="240">
        <f>IF(N396="zákl. přenesená",J396,0)</f>
        <v>0</v>
      </c>
      <c r="BH396" s="240">
        <f>IF(N396="sníž. přenesená",J396,0)</f>
        <v>0</v>
      </c>
      <c r="BI396" s="240">
        <f>IF(N396="nulová",J396,0)</f>
        <v>0</v>
      </c>
      <c r="BJ396" s="18" t="s">
        <v>83</v>
      </c>
      <c r="BK396" s="240">
        <f>ROUND(I396*H396,2)</f>
        <v>0</v>
      </c>
      <c r="BL396" s="18" t="s">
        <v>190</v>
      </c>
      <c r="BM396" s="239" t="s">
        <v>1302</v>
      </c>
    </row>
    <row r="397" s="13" customFormat="1">
      <c r="A397" s="13"/>
      <c r="B397" s="262"/>
      <c r="C397" s="263"/>
      <c r="D397" s="257" t="s">
        <v>906</v>
      </c>
      <c r="E397" s="264" t="s">
        <v>1</v>
      </c>
      <c r="F397" s="265" t="s">
        <v>1303</v>
      </c>
      <c r="G397" s="263"/>
      <c r="H397" s="266">
        <v>77.224000000000004</v>
      </c>
      <c r="I397" s="267"/>
      <c r="J397" s="263"/>
      <c r="K397" s="263"/>
      <c r="L397" s="268"/>
      <c r="M397" s="269"/>
      <c r="N397" s="270"/>
      <c r="O397" s="270"/>
      <c r="P397" s="270"/>
      <c r="Q397" s="270"/>
      <c r="R397" s="270"/>
      <c r="S397" s="270"/>
      <c r="T397" s="27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72" t="s">
        <v>906</v>
      </c>
      <c r="AU397" s="272" t="s">
        <v>85</v>
      </c>
      <c r="AV397" s="13" t="s">
        <v>85</v>
      </c>
      <c r="AW397" s="13" t="s">
        <v>33</v>
      </c>
      <c r="AX397" s="13" t="s">
        <v>76</v>
      </c>
      <c r="AY397" s="272" t="s">
        <v>183</v>
      </c>
    </row>
    <row r="398" s="13" customFormat="1">
      <c r="A398" s="13"/>
      <c r="B398" s="262"/>
      <c r="C398" s="263"/>
      <c r="D398" s="257" t="s">
        <v>906</v>
      </c>
      <c r="E398" s="264" t="s">
        <v>1</v>
      </c>
      <c r="F398" s="265" t="s">
        <v>1304</v>
      </c>
      <c r="G398" s="263"/>
      <c r="H398" s="266">
        <v>17.68</v>
      </c>
      <c r="I398" s="267"/>
      <c r="J398" s="263"/>
      <c r="K398" s="263"/>
      <c r="L398" s="268"/>
      <c r="M398" s="269"/>
      <c r="N398" s="270"/>
      <c r="O398" s="270"/>
      <c r="P398" s="270"/>
      <c r="Q398" s="270"/>
      <c r="R398" s="270"/>
      <c r="S398" s="270"/>
      <c r="T398" s="27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72" t="s">
        <v>906</v>
      </c>
      <c r="AU398" s="272" t="s">
        <v>85</v>
      </c>
      <c r="AV398" s="13" t="s">
        <v>85</v>
      </c>
      <c r="AW398" s="13" t="s">
        <v>33</v>
      </c>
      <c r="AX398" s="13" t="s">
        <v>76</v>
      </c>
      <c r="AY398" s="272" t="s">
        <v>183</v>
      </c>
    </row>
    <row r="399" s="14" customFormat="1">
      <c r="A399" s="14"/>
      <c r="B399" s="273"/>
      <c r="C399" s="274"/>
      <c r="D399" s="257" t="s">
        <v>906</v>
      </c>
      <c r="E399" s="275" t="s">
        <v>1</v>
      </c>
      <c r="F399" s="276" t="s">
        <v>920</v>
      </c>
      <c r="G399" s="274"/>
      <c r="H399" s="277">
        <v>94.903999999999996</v>
      </c>
      <c r="I399" s="278"/>
      <c r="J399" s="274"/>
      <c r="K399" s="274"/>
      <c r="L399" s="279"/>
      <c r="M399" s="280"/>
      <c r="N399" s="281"/>
      <c r="O399" s="281"/>
      <c r="P399" s="281"/>
      <c r="Q399" s="281"/>
      <c r="R399" s="281"/>
      <c r="S399" s="281"/>
      <c r="T399" s="28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83" t="s">
        <v>906</v>
      </c>
      <c r="AU399" s="283" t="s">
        <v>85</v>
      </c>
      <c r="AV399" s="14" t="s">
        <v>196</v>
      </c>
      <c r="AW399" s="14" t="s">
        <v>33</v>
      </c>
      <c r="AX399" s="14" t="s">
        <v>83</v>
      </c>
      <c r="AY399" s="283" t="s">
        <v>183</v>
      </c>
    </row>
    <row r="400" s="2" customFormat="1" ht="16.5" customHeight="1">
      <c r="A400" s="39"/>
      <c r="B400" s="40"/>
      <c r="C400" s="241" t="s">
        <v>367</v>
      </c>
      <c r="D400" s="241" t="s">
        <v>191</v>
      </c>
      <c r="E400" s="242" t="s">
        <v>1305</v>
      </c>
      <c r="F400" s="243" t="s">
        <v>1306</v>
      </c>
      <c r="G400" s="244" t="s">
        <v>469</v>
      </c>
      <c r="H400" s="245">
        <v>99.649000000000001</v>
      </c>
      <c r="I400" s="246"/>
      <c r="J400" s="247">
        <f>ROUND(I400*H400,2)</f>
        <v>0</v>
      </c>
      <c r="K400" s="243" t="s">
        <v>194</v>
      </c>
      <c r="L400" s="248"/>
      <c r="M400" s="249" t="s">
        <v>1</v>
      </c>
      <c r="N400" s="250" t="s">
        <v>41</v>
      </c>
      <c r="O400" s="92"/>
      <c r="P400" s="237">
        <f>O400*H400</f>
        <v>0</v>
      </c>
      <c r="Q400" s="237">
        <v>0</v>
      </c>
      <c r="R400" s="237">
        <f>Q400*H400</f>
        <v>0</v>
      </c>
      <c r="S400" s="237">
        <v>0</v>
      </c>
      <c r="T400" s="238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9" t="s">
        <v>195</v>
      </c>
      <c r="AT400" s="239" t="s">
        <v>191</v>
      </c>
      <c r="AU400" s="239" t="s">
        <v>85</v>
      </c>
      <c r="AY400" s="18" t="s">
        <v>183</v>
      </c>
      <c r="BE400" s="240">
        <f>IF(N400="základní",J400,0)</f>
        <v>0</v>
      </c>
      <c r="BF400" s="240">
        <f>IF(N400="snížená",J400,0)</f>
        <v>0</v>
      </c>
      <c r="BG400" s="240">
        <f>IF(N400="zákl. přenesená",J400,0)</f>
        <v>0</v>
      </c>
      <c r="BH400" s="240">
        <f>IF(N400="sníž. přenesená",J400,0)</f>
        <v>0</v>
      </c>
      <c r="BI400" s="240">
        <f>IF(N400="nulová",J400,0)</f>
        <v>0</v>
      </c>
      <c r="BJ400" s="18" t="s">
        <v>83</v>
      </c>
      <c r="BK400" s="240">
        <f>ROUND(I400*H400,2)</f>
        <v>0</v>
      </c>
      <c r="BL400" s="18" t="s">
        <v>190</v>
      </c>
      <c r="BM400" s="239" t="s">
        <v>1307</v>
      </c>
    </row>
    <row r="401" s="13" customFormat="1">
      <c r="A401" s="13"/>
      <c r="B401" s="262"/>
      <c r="C401" s="263"/>
      <c r="D401" s="257" t="s">
        <v>906</v>
      </c>
      <c r="E401" s="263"/>
      <c r="F401" s="265" t="s">
        <v>1308</v>
      </c>
      <c r="G401" s="263"/>
      <c r="H401" s="266">
        <v>99.649000000000001</v>
      </c>
      <c r="I401" s="267"/>
      <c r="J401" s="263"/>
      <c r="K401" s="263"/>
      <c r="L401" s="268"/>
      <c r="M401" s="269"/>
      <c r="N401" s="270"/>
      <c r="O401" s="270"/>
      <c r="P401" s="270"/>
      <c r="Q401" s="270"/>
      <c r="R401" s="270"/>
      <c r="S401" s="270"/>
      <c r="T401" s="27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72" t="s">
        <v>906</v>
      </c>
      <c r="AU401" s="272" t="s">
        <v>85</v>
      </c>
      <c r="AV401" s="13" t="s">
        <v>85</v>
      </c>
      <c r="AW401" s="13" t="s">
        <v>4</v>
      </c>
      <c r="AX401" s="13" t="s">
        <v>83</v>
      </c>
      <c r="AY401" s="272" t="s">
        <v>183</v>
      </c>
    </row>
    <row r="402" s="2" customFormat="1" ht="24.15" customHeight="1">
      <c r="A402" s="39"/>
      <c r="B402" s="40"/>
      <c r="C402" s="228" t="s">
        <v>770</v>
      </c>
      <c r="D402" s="228" t="s">
        <v>186</v>
      </c>
      <c r="E402" s="229" t="s">
        <v>1309</v>
      </c>
      <c r="F402" s="230" t="s">
        <v>1310</v>
      </c>
      <c r="G402" s="231" t="s">
        <v>469</v>
      </c>
      <c r="H402" s="232">
        <v>420.47300000000001</v>
      </c>
      <c r="I402" s="233"/>
      <c r="J402" s="234">
        <f>ROUND(I402*H402,2)</f>
        <v>0</v>
      </c>
      <c r="K402" s="230" t="s">
        <v>194</v>
      </c>
      <c r="L402" s="45"/>
      <c r="M402" s="235" t="s">
        <v>1</v>
      </c>
      <c r="N402" s="236" t="s">
        <v>41</v>
      </c>
      <c r="O402" s="92"/>
      <c r="P402" s="237">
        <f>O402*H402</f>
        <v>0</v>
      </c>
      <c r="Q402" s="237">
        <v>0.00020000000000000001</v>
      </c>
      <c r="R402" s="237">
        <f>Q402*H402</f>
        <v>0.084094600000000005</v>
      </c>
      <c r="S402" s="237">
        <v>0</v>
      </c>
      <c r="T402" s="238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9" t="s">
        <v>190</v>
      </c>
      <c r="AT402" s="239" t="s">
        <v>186</v>
      </c>
      <c r="AU402" s="239" t="s">
        <v>85</v>
      </c>
      <c r="AY402" s="18" t="s">
        <v>183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8" t="s">
        <v>83</v>
      </c>
      <c r="BK402" s="240">
        <f>ROUND(I402*H402,2)</f>
        <v>0</v>
      </c>
      <c r="BL402" s="18" t="s">
        <v>190</v>
      </c>
      <c r="BM402" s="239" t="s">
        <v>1311</v>
      </c>
    </row>
    <row r="403" s="2" customFormat="1" ht="33" customHeight="1">
      <c r="A403" s="39"/>
      <c r="B403" s="40"/>
      <c r="C403" s="228" t="s">
        <v>370</v>
      </c>
      <c r="D403" s="228" t="s">
        <v>186</v>
      </c>
      <c r="E403" s="229" t="s">
        <v>1312</v>
      </c>
      <c r="F403" s="230" t="s">
        <v>1313</v>
      </c>
      <c r="G403" s="231" t="s">
        <v>469</v>
      </c>
      <c r="H403" s="232">
        <v>420.47300000000001</v>
      </c>
      <c r="I403" s="233"/>
      <c r="J403" s="234">
        <f>ROUND(I403*H403,2)</f>
        <v>0</v>
      </c>
      <c r="K403" s="230" t="s">
        <v>194</v>
      </c>
      <c r="L403" s="45"/>
      <c r="M403" s="235" t="s">
        <v>1</v>
      </c>
      <c r="N403" s="236" t="s">
        <v>41</v>
      </c>
      <c r="O403" s="92"/>
      <c r="P403" s="237">
        <f>O403*H403</f>
        <v>0</v>
      </c>
      <c r="Q403" s="237">
        <v>0.00027999999999999998</v>
      </c>
      <c r="R403" s="237">
        <f>Q403*H403</f>
        <v>0.11773243999999999</v>
      </c>
      <c r="S403" s="237">
        <v>0</v>
      </c>
      <c r="T403" s="238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9" t="s">
        <v>190</v>
      </c>
      <c r="AT403" s="239" t="s">
        <v>186</v>
      </c>
      <c r="AU403" s="239" t="s">
        <v>85</v>
      </c>
      <c r="AY403" s="18" t="s">
        <v>183</v>
      </c>
      <c r="BE403" s="240">
        <f>IF(N403="základní",J403,0)</f>
        <v>0</v>
      </c>
      <c r="BF403" s="240">
        <f>IF(N403="snížená",J403,0)</f>
        <v>0</v>
      </c>
      <c r="BG403" s="240">
        <f>IF(N403="zákl. přenesená",J403,0)</f>
        <v>0</v>
      </c>
      <c r="BH403" s="240">
        <f>IF(N403="sníž. přenesená",J403,0)</f>
        <v>0</v>
      </c>
      <c r="BI403" s="240">
        <f>IF(N403="nulová",J403,0)</f>
        <v>0</v>
      </c>
      <c r="BJ403" s="18" t="s">
        <v>83</v>
      </c>
      <c r="BK403" s="240">
        <f>ROUND(I403*H403,2)</f>
        <v>0</v>
      </c>
      <c r="BL403" s="18" t="s">
        <v>190</v>
      </c>
      <c r="BM403" s="239" t="s">
        <v>1314</v>
      </c>
    </row>
    <row r="404" s="13" customFormat="1">
      <c r="A404" s="13"/>
      <c r="B404" s="262"/>
      <c r="C404" s="263"/>
      <c r="D404" s="257" t="s">
        <v>906</v>
      </c>
      <c r="E404" s="264" t="s">
        <v>1</v>
      </c>
      <c r="F404" s="265" t="s">
        <v>1290</v>
      </c>
      <c r="G404" s="263"/>
      <c r="H404" s="266">
        <v>92.760000000000005</v>
      </c>
      <c r="I404" s="267"/>
      <c r="J404" s="263"/>
      <c r="K404" s="263"/>
      <c r="L404" s="268"/>
      <c r="M404" s="269"/>
      <c r="N404" s="270"/>
      <c r="O404" s="270"/>
      <c r="P404" s="270"/>
      <c r="Q404" s="270"/>
      <c r="R404" s="270"/>
      <c r="S404" s="270"/>
      <c r="T404" s="27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72" t="s">
        <v>906</v>
      </c>
      <c r="AU404" s="272" t="s">
        <v>85</v>
      </c>
      <c r="AV404" s="13" t="s">
        <v>85</v>
      </c>
      <c r="AW404" s="13" t="s">
        <v>33</v>
      </c>
      <c r="AX404" s="13" t="s">
        <v>76</v>
      </c>
      <c r="AY404" s="272" t="s">
        <v>183</v>
      </c>
    </row>
    <row r="405" s="13" customFormat="1">
      <c r="A405" s="13"/>
      <c r="B405" s="262"/>
      <c r="C405" s="263"/>
      <c r="D405" s="257" t="s">
        <v>906</v>
      </c>
      <c r="E405" s="264" t="s">
        <v>1</v>
      </c>
      <c r="F405" s="265" t="s">
        <v>1315</v>
      </c>
      <c r="G405" s="263"/>
      <c r="H405" s="266">
        <v>289.67399999999998</v>
      </c>
      <c r="I405" s="267"/>
      <c r="J405" s="263"/>
      <c r="K405" s="263"/>
      <c r="L405" s="268"/>
      <c r="M405" s="269"/>
      <c r="N405" s="270"/>
      <c r="O405" s="270"/>
      <c r="P405" s="270"/>
      <c r="Q405" s="270"/>
      <c r="R405" s="270"/>
      <c r="S405" s="270"/>
      <c r="T405" s="27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72" t="s">
        <v>906</v>
      </c>
      <c r="AU405" s="272" t="s">
        <v>85</v>
      </c>
      <c r="AV405" s="13" t="s">
        <v>85</v>
      </c>
      <c r="AW405" s="13" t="s">
        <v>33</v>
      </c>
      <c r="AX405" s="13" t="s">
        <v>76</v>
      </c>
      <c r="AY405" s="272" t="s">
        <v>183</v>
      </c>
    </row>
    <row r="406" s="13" customFormat="1">
      <c r="A406" s="13"/>
      <c r="B406" s="262"/>
      <c r="C406" s="263"/>
      <c r="D406" s="257" t="s">
        <v>906</v>
      </c>
      <c r="E406" s="264" t="s">
        <v>1</v>
      </c>
      <c r="F406" s="265" t="s">
        <v>1316</v>
      </c>
      <c r="G406" s="263"/>
      <c r="H406" s="266">
        <v>16.960999999999999</v>
      </c>
      <c r="I406" s="267"/>
      <c r="J406" s="263"/>
      <c r="K406" s="263"/>
      <c r="L406" s="268"/>
      <c r="M406" s="269"/>
      <c r="N406" s="270"/>
      <c r="O406" s="270"/>
      <c r="P406" s="270"/>
      <c r="Q406" s="270"/>
      <c r="R406" s="270"/>
      <c r="S406" s="270"/>
      <c r="T406" s="27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72" t="s">
        <v>906</v>
      </c>
      <c r="AU406" s="272" t="s">
        <v>85</v>
      </c>
      <c r="AV406" s="13" t="s">
        <v>85</v>
      </c>
      <c r="AW406" s="13" t="s">
        <v>33</v>
      </c>
      <c r="AX406" s="13" t="s">
        <v>76</v>
      </c>
      <c r="AY406" s="272" t="s">
        <v>183</v>
      </c>
    </row>
    <row r="407" s="13" customFormat="1">
      <c r="A407" s="13"/>
      <c r="B407" s="262"/>
      <c r="C407" s="263"/>
      <c r="D407" s="257" t="s">
        <v>906</v>
      </c>
      <c r="E407" s="264" t="s">
        <v>1</v>
      </c>
      <c r="F407" s="265" t="s">
        <v>1317</v>
      </c>
      <c r="G407" s="263"/>
      <c r="H407" s="266">
        <v>21.077999999999999</v>
      </c>
      <c r="I407" s="267"/>
      <c r="J407" s="263"/>
      <c r="K407" s="263"/>
      <c r="L407" s="268"/>
      <c r="M407" s="269"/>
      <c r="N407" s="270"/>
      <c r="O407" s="270"/>
      <c r="P407" s="270"/>
      <c r="Q407" s="270"/>
      <c r="R407" s="270"/>
      <c r="S407" s="270"/>
      <c r="T407" s="27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72" t="s">
        <v>906</v>
      </c>
      <c r="AU407" s="272" t="s">
        <v>85</v>
      </c>
      <c r="AV407" s="13" t="s">
        <v>85</v>
      </c>
      <c r="AW407" s="13" t="s">
        <v>33</v>
      </c>
      <c r="AX407" s="13" t="s">
        <v>76</v>
      </c>
      <c r="AY407" s="272" t="s">
        <v>183</v>
      </c>
    </row>
    <row r="408" s="14" customFormat="1">
      <c r="A408" s="14"/>
      <c r="B408" s="273"/>
      <c r="C408" s="274"/>
      <c r="D408" s="257" t="s">
        <v>906</v>
      </c>
      <c r="E408" s="275" t="s">
        <v>1</v>
      </c>
      <c r="F408" s="276" t="s">
        <v>920</v>
      </c>
      <c r="G408" s="274"/>
      <c r="H408" s="277">
        <v>420.47300000000001</v>
      </c>
      <c r="I408" s="278"/>
      <c r="J408" s="274"/>
      <c r="K408" s="274"/>
      <c r="L408" s="279"/>
      <c r="M408" s="280"/>
      <c r="N408" s="281"/>
      <c r="O408" s="281"/>
      <c r="P408" s="281"/>
      <c r="Q408" s="281"/>
      <c r="R408" s="281"/>
      <c r="S408" s="281"/>
      <c r="T408" s="28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83" t="s">
        <v>906</v>
      </c>
      <c r="AU408" s="283" t="s">
        <v>85</v>
      </c>
      <c r="AV408" s="14" t="s">
        <v>196</v>
      </c>
      <c r="AW408" s="14" t="s">
        <v>33</v>
      </c>
      <c r="AX408" s="14" t="s">
        <v>83</v>
      </c>
      <c r="AY408" s="283" t="s">
        <v>183</v>
      </c>
    </row>
    <row r="409" s="12" customFormat="1" ht="25.92" customHeight="1">
      <c r="A409" s="12"/>
      <c r="B409" s="212"/>
      <c r="C409" s="213"/>
      <c r="D409" s="214" t="s">
        <v>75</v>
      </c>
      <c r="E409" s="215" t="s">
        <v>141</v>
      </c>
      <c r="F409" s="215" t="s">
        <v>142</v>
      </c>
      <c r="G409" s="213"/>
      <c r="H409" s="213"/>
      <c r="I409" s="216"/>
      <c r="J409" s="217">
        <f>BK409</f>
        <v>0</v>
      </c>
      <c r="K409" s="213"/>
      <c r="L409" s="218"/>
      <c r="M409" s="219"/>
      <c r="N409" s="220"/>
      <c r="O409" s="220"/>
      <c r="P409" s="221">
        <f>SUM(P410:P414)</f>
        <v>0</v>
      </c>
      <c r="Q409" s="220"/>
      <c r="R409" s="221">
        <f>SUM(R410:R414)</f>
        <v>0</v>
      </c>
      <c r="S409" s="220"/>
      <c r="T409" s="222">
        <f>SUM(T410:T414)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23" t="s">
        <v>203</v>
      </c>
      <c r="AT409" s="224" t="s">
        <v>75</v>
      </c>
      <c r="AU409" s="224" t="s">
        <v>76</v>
      </c>
      <c r="AY409" s="223" t="s">
        <v>183</v>
      </c>
      <c r="BK409" s="225">
        <f>SUM(BK410:BK414)</f>
        <v>0</v>
      </c>
    </row>
    <row r="410" s="2" customFormat="1" ht="16.5" customHeight="1">
      <c r="A410" s="39"/>
      <c r="B410" s="40"/>
      <c r="C410" s="228" t="s">
        <v>777</v>
      </c>
      <c r="D410" s="228" t="s">
        <v>186</v>
      </c>
      <c r="E410" s="229" t="s">
        <v>517</v>
      </c>
      <c r="F410" s="230" t="s">
        <v>518</v>
      </c>
      <c r="G410" s="231" t="s">
        <v>238</v>
      </c>
      <c r="H410" s="232">
        <v>1</v>
      </c>
      <c r="I410" s="233"/>
      <c r="J410" s="234">
        <f>ROUND(I410*H410,2)</f>
        <v>0</v>
      </c>
      <c r="K410" s="230" t="s">
        <v>1080</v>
      </c>
      <c r="L410" s="45"/>
      <c r="M410" s="235" t="s">
        <v>1</v>
      </c>
      <c r="N410" s="236" t="s">
        <v>41</v>
      </c>
      <c r="O410" s="92"/>
      <c r="P410" s="237">
        <f>O410*H410</f>
        <v>0</v>
      </c>
      <c r="Q410" s="237">
        <v>0</v>
      </c>
      <c r="R410" s="237">
        <f>Q410*H410</f>
        <v>0</v>
      </c>
      <c r="S410" s="237">
        <v>0</v>
      </c>
      <c r="T410" s="238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9" t="s">
        <v>1318</v>
      </c>
      <c r="AT410" s="239" t="s">
        <v>186</v>
      </c>
      <c r="AU410" s="239" t="s">
        <v>83</v>
      </c>
      <c r="AY410" s="18" t="s">
        <v>183</v>
      </c>
      <c r="BE410" s="240">
        <f>IF(N410="základní",J410,0)</f>
        <v>0</v>
      </c>
      <c r="BF410" s="240">
        <f>IF(N410="snížená",J410,0)</f>
        <v>0</v>
      </c>
      <c r="BG410" s="240">
        <f>IF(N410="zákl. přenesená",J410,0)</f>
        <v>0</v>
      </c>
      <c r="BH410" s="240">
        <f>IF(N410="sníž. přenesená",J410,0)</f>
        <v>0</v>
      </c>
      <c r="BI410" s="240">
        <f>IF(N410="nulová",J410,0)</f>
        <v>0</v>
      </c>
      <c r="BJ410" s="18" t="s">
        <v>83</v>
      </c>
      <c r="BK410" s="240">
        <f>ROUND(I410*H410,2)</f>
        <v>0</v>
      </c>
      <c r="BL410" s="18" t="s">
        <v>1318</v>
      </c>
      <c r="BM410" s="239" t="s">
        <v>1319</v>
      </c>
    </row>
    <row r="411" s="2" customFormat="1" ht="16.5" customHeight="1">
      <c r="A411" s="39"/>
      <c r="B411" s="40"/>
      <c r="C411" s="228" t="s">
        <v>374</v>
      </c>
      <c r="D411" s="228" t="s">
        <v>186</v>
      </c>
      <c r="E411" s="229" t="s">
        <v>1320</v>
      </c>
      <c r="F411" s="230" t="s">
        <v>1321</v>
      </c>
      <c r="G411" s="231" t="s">
        <v>232</v>
      </c>
      <c r="H411" s="251"/>
      <c r="I411" s="233"/>
      <c r="J411" s="234">
        <f>ROUND(I411*H411,2)</f>
        <v>0</v>
      </c>
      <c r="K411" s="230" t="s">
        <v>1080</v>
      </c>
      <c r="L411" s="45"/>
      <c r="M411" s="235" t="s">
        <v>1</v>
      </c>
      <c r="N411" s="236" t="s">
        <v>41</v>
      </c>
      <c r="O411" s="92"/>
      <c r="P411" s="237">
        <f>O411*H411</f>
        <v>0</v>
      </c>
      <c r="Q411" s="237">
        <v>0</v>
      </c>
      <c r="R411" s="237">
        <f>Q411*H411</f>
        <v>0</v>
      </c>
      <c r="S411" s="237">
        <v>0</v>
      </c>
      <c r="T411" s="238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9" t="s">
        <v>1318</v>
      </c>
      <c r="AT411" s="239" t="s">
        <v>186</v>
      </c>
      <c r="AU411" s="239" t="s">
        <v>83</v>
      </c>
      <c r="AY411" s="18" t="s">
        <v>183</v>
      </c>
      <c r="BE411" s="240">
        <f>IF(N411="základní",J411,0)</f>
        <v>0</v>
      </c>
      <c r="BF411" s="240">
        <f>IF(N411="snížená",J411,0)</f>
        <v>0</v>
      </c>
      <c r="BG411" s="240">
        <f>IF(N411="zákl. přenesená",J411,0)</f>
        <v>0</v>
      </c>
      <c r="BH411" s="240">
        <f>IF(N411="sníž. přenesená",J411,0)</f>
        <v>0</v>
      </c>
      <c r="BI411" s="240">
        <f>IF(N411="nulová",J411,0)</f>
        <v>0</v>
      </c>
      <c r="BJ411" s="18" t="s">
        <v>83</v>
      </c>
      <c r="BK411" s="240">
        <f>ROUND(I411*H411,2)</f>
        <v>0</v>
      </c>
      <c r="BL411" s="18" t="s">
        <v>1318</v>
      </c>
      <c r="BM411" s="239" t="s">
        <v>1322</v>
      </c>
    </row>
    <row r="412" s="2" customFormat="1" ht="21.75" customHeight="1">
      <c r="A412" s="39"/>
      <c r="B412" s="40"/>
      <c r="C412" s="228" t="s">
        <v>784</v>
      </c>
      <c r="D412" s="228" t="s">
        <v>186</v>
      </c>
      <c r="E412" s="229" t="s">
        <v>1323</v>
      </c>
      <c r="F412" s="230" t="s">
        <v>1324</v>
      </c>
      <c r="G412" s="231" t="s">
        <v>238</v>
      </c>
      <c r="H412" s="232">
        <v>1</v>
      </c>
      <c r="I412" s="233"/>
      <c r="J412" s="234">
        <f>ROUND(I412*H412,2)</f>
        <v>0</v>
      </c>
      <c r="K412" s="230" t="s">
        <v>1080</v>
      </c>
      <c r="L412" s="45"/>
      <c r="M412" s="235" t="s">
        <v>1</v>
      </c>
      <c r="N412" s="236" t="s">
        <v>41</v>
      </c>
      <c r="O412" s="92"/>
      <c r="P412" s="237">
        <f>O412*H412</f>
        <v>0</v>
      </c>
      <c r="Q412" s="237">
        <v>0</v>
      </c>
      <c r="R412" s="237">
        <f>Q412*H412</f>
        <v>0</v>
      </c>
      <c r="S412" s="237">
        <v>0</v>
      </c>
      <c r="T412" s="238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9" t="s">
        <v>1318</v>
      </c>
      <c r="AT412" s="239" t="s">
        <v>186</v>
      </c>
      <c r="AU412" s="239" t="s">
        <v>83</v>
      </c>
      <c r="AY412" s="18" t="s">
        <v>183</v>
      </c>
      <c r="BE412" s="240">
        <f>IF(N412="základní",J412,0)</f>
        <v>0</v>
      </c>
      <c r="BF412" s="240">
        <f>IF(N412="snížená",J412,0)</f>
        <v>0</v>
      </c>
      <c r="BG412" s="240">
        <f>IF(N412="zákl. přenesená",J412,0)</f>
        <v>0</v>
      </c>
      <c r="BH412" s="240">
        <f>IF(N412="sníž. přenesená",J412,0)</f>
        <v>0</v>
      </c>
      <c r="BI412" s="240">
        <f>IF(N412="nulová",J412,0)</f>
        <v>0</v>
      </c>
      <c r="BJ412" s="18" t="s">
        <v>83</v>
      </c>
      <c r="BK412" s="240">
        <f>ROUND(I412*H412,2)</f>
        <v>0</v>
      </c>
      <c r="BL412" s="18" t="s">
        <v>1318</v>
      </c>
      <c r="BM412" s="239" t="s">
        <v>1325</v>
      </c>
    </row>
    <row r="413" s="2" customFormat="1" ht="16.5" customHeight="1">
      <c r="A413" s="39"/>
      <c r="B413" s="40"/>
      <c r="C413" s="228" t="s">
        <v>377</v>
      </c>
      <c r="D413" s="228" t="s">
        <v>186</v>
      </c>
      <c r="E413" s="229" t="s">
        <v>1326</v>
      </c>
      <c r="F413" s="230" t="s">
        <v>1327</v>
      </c>
      <c r="G413" s="231" t="s">
        <v>232</v>
      </c>
      <c r="H413" s="251"/>
      <c r="I413" s="233"/>
      <c r="J413" s="234">
        <f>ROUND(I413*H413,2)</f>
        <v>0</v>
      </c>
      <c r="K413" s="230" t="s">
        <v>1080</v>
      </c>
      <c r="L413" s="45"/>
      <c r="M413" s="235" t="s">
        <v>1</v>
      </c>
      <c r="N413" s="236" t="s">
        <v>41</v>
      </c>
      <c r="O413" s="92"/>
      <c r="P413" s="237">
        <f>O413*H413</f>
        <v>0</v>
      </c>
      <c r="Q413" s="237">
        <v>0</v>
      </c>
      <c r="R413" s="237">
        <f>Q413*H413</f>
        <v>0</v>
      </c>
      <c r="S413" s="237">
        <v>0</v>
      </c>
      <c r="T413" s="23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9" t="s">
        <v>1318</v>
      </c>
      <c r="AT413" s="239" t="s">
        <v>186</v>
      </c>
      <c r="AU413" s="239" t="s">
        <v>83</v>
      </c>
      <c r="AY413" s="18" t="s">
        <v>183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8" t="s">
        <v>83</v>
      </c>
      <c r="BK413" s="240">
        <f>ROUND(I413*H413,2)</f>
        <v>0</v>
      </c>
      <c r="BL413" s="18" t="s">
        <v>1318</v>
      </c>
      <c r="BM413" s="239" t="s">
        <v>1328</v>
      </c>
    </row>
    <row r="414" s="2" customFormat="1" ht="16.5" customHeight="1">
      <c r="A414" s="39"/>
      <c r="B414" s="40"/>
      <c r="C414" s="228" t="s">
        <v>791</v>
      </c>
      <c r="D414" s="228" t="s">
        <v>186</v>
      </c>
      <c r="E414" s="229" t="s">
        <v>1329</v>
      </c>
      <c r="F414" s="230" t="s">
        <v>1330</v>
      </c>
      <c r="G414" s="231" t="s">
        <v>232</v>
      </c>
      <c r="H414" s="251"/>
      <c r="I414" s="233"/>
      <c r="J414" s="234">
        <f>ROUND(I414*H414,2)</f>
        <v>0</v>
      </c>
      <c r="K414" s="230" t="s">
        <v>1080</v>
      </c>
      <c r="L414" s="45"/>
      <c r="M414" s="252" t="s">
        <v>1</v>
      </c>
      <c r="N414" s="253" t="s">
        <v>41</v>
      </c>
      <c r="O414" s="254"/>
      <c r="P414" s="255">
        <f>O414*H414</f>
        <v>0</v>
      </c>
      <c r="Q414" s="255">
        <v>0</v>
      </c>
      <c r="R414" s="255">
        <f>Q414*H414</f>
        <v>0</v>
      </c>
      <c r="S414" s="255">
        <v>0</v>
      </c>
      <c r="T414" s="256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9" t="s">
        <v>1318</v>
      </c>
      <c r="AT414" s="239" t="s">
        <v>186</v>
      </c>
      <c r="AU414" s="239" t="s">
        <v>83</v>
      </c>
      <c r="AY414" s="18" t="s">
        <v>183</v>
      </c>
      <c r="BE414" s="240">
        <f>IF(N414="základní",J414,0)</f>
        <v>0</v>
      </c>
      <c r="BF414" s="240">
        <f>IF(N414="snížená",J414,0)</f>
        <v>0</v>
      </c>
      <c r="BG414" s="240">
        <f>IF(N414="zákl. přenesená",J414,0)</f>
        <v>0</v>
      </c>
      <c r="BH414" s="240">
        <f>IF(N414="sníž. přenesená",J414,0)</f>
        <v>0</v>
      </c>
      <c r="BI414" s="240">
        <f>IF(N414="nulová",J414,0)</f>
        <v>0</v>
      </c>
      <c r="BJ414" s="18" t="s">
        <v>83</v>
      </c>
      <c r="BK414" s="240">
        <f>ROUND(I414*H414,2)</f>
        <v>0</v>
      </c>
      <c r="BL414" s="18" t="s">
        <v>1318</v>
      </c>
      <c r="BM414" s="239" t="s">
        <v>1331</v>
      </c>
    </row>
    <row r="415" s="2" customFormat="1" ht="6.96" customHeight="1">
      <c r="A415" s="39"/>
      <c r="B415" s="67"/>
      <c r="C415" s="68"/>
      <c r="D415" s="68"/>
      <c r="E415" s="68"/>
      <c r="F415" s="68"/>
      <c r="G415" s="68"/>
      <c r="H415" s="68"/>
      <c r="I415" s="68"/>
      <c r="J415" s="68"/>
      <c r="K415" s="68"/>
      <c r="L415" s="45"/>
      <c r="M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</row>
  </sheetData>
  <sheetProtection sheet="1" autoFilter="0" formatColumns="0" formatRows="0" objects="1" scenarios="1" spinCount="100000" saltValue="A4ICTXARnqd16SoYYsrCzk3OKRc0IqP0kuQ73gd9eOzfwoZmvVGdadLQDEKMtp4WPDBNXqp6+VuqzEmZa5vpkA==" hashValue="iugJlA1by8VlgUGsT1ToGY2fq6nMbY6rveja3ydrzq6c0i37HRRXPIqGFEIuhosb4yuFzVv78HlVTOx2zaKWXQ==" algorithmName="SHA-512" password="CC35"/>
  <autoFilter ref="C136:K41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5:H12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862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1333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">
        <v>863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864</v>
      </c>
      <c r="F25" s="39"/>
      <c r="G25" s="39"/>
      <c r="H25" s="39"/>
      <c r="I25" s="152" t="s">
        <v>28</v>
      </c>
      <c r="J25" s="142" t="s">
        <v>865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ROUND(J135,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ROUND((SUM(BE135:BE236)),  2)</f>
        <v>0</v>
      </c>
      <c r="G37" s="39"/>
      <c r="H37" s="39"/>
      <c r="I37" s="166">
        <v>0.20999999999999999</v>
      </c>
      <c r="J37" s="165">
        <f>ROUND(((SUM(BE135:BE236))*I37),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ROUND((SUM(BF135:BF236)),  2)</f>
        <v>0</v>
      </c>
      <c r="G38" s="39"/>
      <c r="H38" s="39"/>
      <c r="I38" s="166">
        <v>0.12</v>
      </c>
      <c r="J38" s="165">
        <f>ROUND(((SUM(BF135:BF236))*I38),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ROUND((SUM(BG135:BG236)),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ROUND((SUM(BH135:BH236)),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ROUND((SUM(BI135:BI236)),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862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SO-01 ZTI - Zdravotechnika - budova 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>ABCD studio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J135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866</v>
      </c>
      <c r="E101" s="193"/>
      <c r="F101" s="193"/>
      <c r="G101" s="193"/>
      <c r="H101" s="193"/>
      <c r="I101" s="193"/>
      <c r="J101" s="194">
        <f>J136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868</v>
      </c>
      <c r="E102" s="198"/>
      <c r="F102" s="198"/>
      <c r="G102" s="198"/>
      <c r="H102" s="198"/>
      <c r="I102" s="198"/>
      <c r="J102" s="199">
        <f>J137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869</v>
      </c>
      <c r="E103" s="198"/>
      <c r="F103" s="198"/>
      <c r="G103" s="198"/>
      <c r="H103" s="198"/>
      <c r="I103" s="198"/>
      <c r="J103" s="199">
        <f>J139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870</v>
      </c>
      <c r="E104" s="198"/>
      <c r="F104" s="198"/>
      <c r="G104" s="198"/>
      <c r="H104" s="198"/>
      <c r="I104" s="198"/>
      <c r="J104" s="199">
        <f>J141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871</v>
      </c>
      <c r="E105" s="198"/>
      <c r="F105" s="198"/>
      <c r="G105" s="198"/>
      <c r="H105" s="198"/>
      <c r="I105" s="198"/>
      <c r="J105" s="199">
        <f>J147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872</v>
      </c>
      <c r="E106" s="198"/>
      <c r="F106" s="198"/>
      <c r="G106" s="198"/>
      <c r="H106" s="198"/>
      <c r="I106" s="198"/>
      <c r="J106" s="199">
        <f>J154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154</v>
      </c>
      <c r="E107" s="193"/>
      <c r="F107" s="193"/>
      <c r="G107" s="193"/>
      <c r="H107" s="193"/>
      <c r="I107" s="193"/>
      <c r="J107" s="194">
        <f>J156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1334</v>
      </c>
      <c r="E108" s="198"/>
      <c r="F108" s="198"/>
      <c r="G108" s="198"/>
      <c r="H108" s="198"/>
      <c r="I108" s="198"/>
      <c r="J108" s="199">
        <f>J157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1335</v>
      </c>
      <c r="E109" s="198"/>
      <c r="F109" s="198"/>
      <c r="G109" s="198"/>
      <c r="H109" s="198"/>
      <c r="I109" s="198"/>
      <c r="J109" s="199">
        <f>J175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1336</v>
      </c>
      <c r="E110" s="198"/>
      <c r="F110" s="198"/>
      <c r="G110" s="198"/>
      <c r="H110" s="198"/>
      <c r="I110" s="198"/>
      <c r="J110" s="199">
        <f>J214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1337</v>
      </c>
      <c r="E111" s="198"/>
      <c r="F111" s="198"/>
      <c r="G111" s="198"/>
      <c r="H111" s="198"/>
      <c r="I111" s="198"/>
      <c r="J111" s="199">
        <f>J233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168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ČZU akce - sloučení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145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1" customFormat="1" ht="16.5" customHeight="1">
      <c r="B123" s="22"/>
      <c r="C123" s="23"/>
      <c r="D123" s="23"/>
      <c r="E123" s="185" t="s">
        <v>861</v>
      </c>
      <c r="F123" s="23"/>
      <c r="G123" s="23"/>
      <c r="H123" s="23"/>
      <c r="I123" s="23"/>
      <c r="J123" s="23"/>
      <c r="K123" s="23"/>
      <c r="L123" s="21"/>
    </row>
    <row r="124" s="1" customFormat="1" ht="12" customHeight="1">
      <c r="B124" s="22"/>
      <c r="C124" s="33" t="s">
        <v>147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295" t="s">
        <v>862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1332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E13</f>
        <v>SO-01 ZTI - Zdravotechnika - budova I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F16</f>
        <v>areál ČZU v Praze</v>
      </c>
      <c r="G129" s="41"/>
      <c r="H129" s="41"/>
      <c r="I129" s="33" t="s">
        <v>22</v>
      </c>
      <c r="J129" s="80" t="str">
        <f>IF(J16="","",J16)</f>
        <v>15. 7. 2024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E19</f>
        <v>ČZU v Praze, Kamýcká 129, 165 00 Praha 6 - Suchdol</v>
      </c>
      <c r="G131" s="41"/>
      <c r="H131" s="41"/>
      <c r="I131" s="33" t="s">
        <v>31</v>
      </c>
      <c r="J131" s="37" t="str">
        <f>E25</f>
        <v>ABCD studio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IF(E22="","",E22)</f>
        <v>Vyplň údaj</v>
      </c>
      <c r="G132" s="41"/>
      <c r="H132" s="41"/>
      <c r="I132" s="33" t="s">
        <v>34</v>
      </c>
      <c r="J132" s="37" t="str">
        <f>E28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1"/>
      <c r="B134" s="202"/>
      <c r="C134" s="203" t="s">
        <v>169</v>
      </c>
      <c r="D134" s="204" t="s">
        <v>61</v>
      </c>
      <c r="E134" s="204" t="s">
        <v>57</v>
      </c>
      <c r="F134" s="204" t="s">
        <v>58</v>
      </c>
      <c r="G134" s="204" t="s">
        <v>170</v>
      </c>
      <c r="H134" s="204" t="s">
        <v>171</v>
      </c>
      <c r="I134" s="204" t="s">
        <v>172</v>
      </c>
      <c r="J134" s="204" t="s">
        <v>151</v>
      </c>
      <c r="K134" s="205" t="s">
        <v>173</v>
      </c>
      <c r="L134" s="206"/>
      <c r="M134" s="101" t="s">
        <v>1</v>
      </c>
      <c r="N134" s="102" t="s">
        <v>40</v>
      </c>
      <c r="O134" s="102" t="s">
        <v>174</v>
      </c>
      <c r="P134" s="102" t="s">
        <v>175</v>
      </c>
      <c r="Q134" s="102" t="s">
        <v>176</v>
      </c>
      <c r="R134" s="102" t="s">
        <v>177</v>
      </c>
      <c r="S134" s="102" t="s">
        <v>178</v>
      </c>
      <c r="T134" s="103" t="s">
        <v>179</v>
      </c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</row>
    <row r="135" s="2" customFormat="1" ht="22.8" customHeight="1">
      <c r="A135" s="39"/>
      <c r="B135" s="40"/>
      <c r="C135" s="108" t="s">
        <v>180</v>
      </c>
      <c r="D135" s="41"/>
      <c r="E135" s="41"/>
      <c r="F135" s="41"/>
      <c r="G135" s="41"/>
      <c r="H135" s="41"/>
      <c r="I135" s="41"/>
      <c r="J135" s="207">
        <f>BK135</f>
        <v>0</v>
      </c>
      <c r="K135" s="41"/>
      <c r="L135" s="45"/>
      <c r="M135" s="104"/>
      <c r="N135" s="208"/>
      <c r="O135" s="105"/>
      <c r="P135" s="209">
        <f>P136+P156</f>
        <v>0</v>
      </c>
      <c r="Q135" s="105"/>
      <c r="R135" s="209">
        <f>R136+R156</f>
        <v>2.4691139</v>
      </c>
      <c r="S135" s="105"/>
      <c r="T135" s="210">
        <f>T136+T156</f>
        <v>2.8091399999999997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153</v>
      </c>
      <c r="BK135" s="211">
        <f>BK136+BK156</f>
        <v>0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878</v>
      </c>
      <c r="F136" s="215" t="s">
        <v>879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P137+P139+P141+P147+P154</f>
        <v>0</v>
      </c>
      <c r="Q136" s="220"/>
      <c r="R136" s="221">
        <f>R137+R139+R141+R147+R154</f>
        <v>0.98768199999999995</v>
      </c>
      <c r="S136" s="220"/>
      <c r="T136" s="222">
        <f>T137+T139+T141+T147+T154</f>
        <v>0.39482999999999996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76</v>
      </c>
      <c r="AY136" s="223" t="s">
        <v>183</v>
      </c>
      <c r="BK136" s="225">
        <f>BK137+BK139+BK141+BK147+BK154</f>
        <v>0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100</v>
      </c>
      <c r="F137" s="226" t="s">
        <v>902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P138</f>
        <v>0</v>
      </c>
      <c r="Q137" s="220"/>
      <c r="R137" s="221">
        <f>R138</f>
        <v>0.14260600000000001</v>
      </c>
      <c r="S137" s="220"/>
      <c r="T137" s="22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83</v>
      </c>
      <c r="AT137" s="224" t="s">
        <v>75</v>
      </c>
      <c r="AU137" s="224" t="s">
        <v>83</v>
      </c>
      <c r="AY137" s="223" t="s">
        <v>183</v>
      </c>
      <c r="BK137" s="225">
        <f>BK138</f>
        <v>0</v>
      </c>
    </row>
    <row r="138" s="2" customFormat="1" ht="24.15" customHeight="1">
      <c r="A138" s="39"/>
      <c r="B138" s="40"/>
      <c r="C138" s="228" t="s">
        <v>83</v>
      </c>
      <c r="D138" s="228" t="s">
        <v>186</v>
      </c>
      <c r="E138" s="229" t="s">
        <v>1338</v>
      </c>
      <c r="F138" s="230" t="s">
        <v>1339</v>
      </c>
      <c r="G138" s="231" t="s">
        <v>247</v>
      </c>
      <c r="H138" s="232">
        <v>11.300000000000001</v>
      </c>
      <c r="I138" s="233"/>
      <c r="J138" s="234">
        <f>ROUND(I138*H138,2)</f>
        <v>0</v>
      </c>
      <c r="K138" s="230" t="s">
        <v>194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0.012619999999999999</v>
      </c>
      <c r="R138" s="237">
        <f>Q138*H138</f>
        <v>0.14260600000000001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1340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199</v>
      </c>
      <c r="F139" s="226" t="s">
        <v>912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P140</f>
        <v>0</v>
      </c>
      <c r="Q139" s="220"/>
      <c r="R139" s="221">
        <f>R140</f>
        <v>0.83999999999999997</v>
      </c>
      <c r="S139" s="220"/>
      <c r="T139" s="22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183</v>
      </c>
      <c r="BK139" s="225">
        <f>BK140</f>
        <v>0</v>
      </c>
    </row>
    <row r="140" s="2" customFormat="1" ht="21.75" customHeight="1">
      <c r="A140" s="39"/>
      <c r="B140" s="40"/>
      <c r="C140" s="228" t="s">
        <v>85</v>
      </c>
      <c r="D140" s="228" t="s">
        <v>186</v>
      </c>
      <c r="E140" s="229" t="s">
        <v>1341</v>
      </c>
      <c r="F140" s="230" t="s">
        <v>1342</v>
      </c>
      <c r="G140" s="231" t="s">
        <v>469</v>
      </c>
      <c r="H140" s="232">
        <v>15</v>
      </c>
      <c r="I140" s="233"/>
      <c r="J140" s="234">
        <f>ROUND(I140*H140,2)</f>
        <v>0</v>
      </c>
      <c r="K140" s="230" t="s">
        <v>194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0.056000000000000001</v>
      </c>
      <c r="R140" s="237">
        <f>Q140*H140</f>
        <v>0.83999999999999997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1343</v>
      </c>
    </row>
    <row r="141" s="12" customFormat="1" ht="22.8" customHeight="1">
      <c r="A141" s="12"/>
      <c r="B141" s="212"/>
      <c r="C141" s="213"/>
      <c r="D141" s="214" t="s">
        <v>75</v>
      </c>
      <c r="E141" s="226" t="s">
        <v>215</v>
      </c>
      <c r="F141" s="226" t="s">
        <v>962</v>
      </c>
      <c r="G141" s="213"/>
      <c r="H141" s="213"/>
      <c r="I141" s="216"/>
      <c r="J141" s="227">
        <f>BK141</f>
        <v>0</v>
      </c>
      <c r="K141" s="213"/>
      <c r="L141" s="218"/>
      <c r="M141" s="219"/>
      <c r="N141" s="220"/>
      <c r="O141" s="220"/>
      <c r="P141" s="221">
        <f>SUM(P142:P146)</f>
        <v>0</v>
      </c>
      <c r="Q141" s="220"/>
      <c r="R141" s="221">
        <f>SUM(R142:R146)</f>
        <v>0.0050760000000000007</v>
      </c>
      <c r="S141" s="220"/>
      <c r="T141" s="222">
        <f>SUM(T142:T146)</f>
        <v>0.39482999999999996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83</v>
      </c>
      <c r="AT141" s="224" t="s">
        <v>75</v>
      </c>
      <c r="AU141" s="224" t="s">
        <v>83</v>
      </c>
      <c r="AY141" s="223" t="s">
        <v>183</v>
      </c>
      <c r="BK141" s="225">
        <f>SUM(BK142:BK146)</f>
        <v>0</v>
      </c>
    </row>
    <row r="142" s="2" customFormat="1" ht="24.15" customHeight="1">
      <c r="A142" s="39"/>
      <c r="B142" s="40"/>
      <c r="C142" s="228" t="s">
        <v>100</v>
      </c>
      <c r="D142" s="228" t="s">
        <v>186</v>
      </c>
      <c r="E142" s="229" t="s">
        <v>1344</v>
      </c>
      <c r="F142" s="230" t="s">
        <v>1345</v>
      </c>
      <c r="G142" s="231" t="s">
        <v>189</v>
      </c>
      <c r="H142" s="232">
        <v>30</v>
      </c>
      <c r="I142" s="233"/>
      <c r="J142" s="234">
        <f>ROUND(I142*H142,2)</f>
        <v>0</v>
      </c>
      <c r="K142" s="230" t="s">
        <v>194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0.0060000000000000001</v>
      </c>
      <c r="T142" s="238">
        <f>S142*H142</f>
        <v>0.17999999999999999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1346</v>
      </c>
    </row>
    <row r="143" s="2" customFormat="1" ht="24.15" customHeight="1">
      <c r="A143" s="39"/>
      <c r="B143" s="40"/>
      <c r="C143" s="228" t="s">
        <v>196</v>
      </c>
      <c r="D143" s="228" t="s">
        <v>186</v>
      </c>
      <c r="E143" s="229" t="s">
        <v>1347</v>
      </c>
      <c r="F143" s="230" t="s">
        <v>1348</v>
      </c>
      <c r="G143" s="231" t="s">
        <v>189</v>
      </c>
      <c r="H143" s="232">
        <v>15</v>
      </c>
      <c r="I143" s="233"/>
      <c r="J143" s="234">
        <f>ROUND(I143*H143,2)</f>
        <v>0</v>
      </c>
      <c r="K143" s="230" t="s">
        <v>194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0.0089999999999999993</v>
      </c>
      <c r="T143" s="238">
        <f>S143*H143</f>
        <v>0.13499999999999998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1349</v>
      </c>
    </row>
    <row r="144" s="2" customFormat="1" ht="24.15" customHeight="1">
      <c r="A144" s="39"/>
      <c r="B144" s="40"/>
      <c r="C144" s="228" t="s">
        <v>203</v>
      </c>
      <c r="D144" s="228" t="s">
        <v>186</v>
      </c>
      <c r="E144" s="229" t="s">
        <v>1350</v>
      </c>
      <c r="F144" s="230" t="s">
        <v>1351</v>
      </c>
      <c r="G144" s="231" t="s">
        <v>189</v>
      </c>
      <c r="H144" s="232">
        <v>0.90000000000000002</v>
      </c>
      <c r="I144" s="233"/>
      <c r="J144" s="234">
        <f>ROUND(I144*H144,2)</f>
        <v>0</v>
      </c>
      <c r="K144" s="230" t="s">
        <v>194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0.00076000000000000004</v>
      </c>
      <c r="R144" s="237">
        <f>Q144*H144</f>
        <v>0.00068400000000000004</v>
      </c>
      <c r="S144" s="237">
        <v>0.0020999999999999999</v>
      </c>
      <c r="T144" s="238">
        <f>S144*H144</f>
        <v>0.00189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1352</v>
      </c>
    </row>
    <row r="145" s="2" customFormat="1" ht="24.15" customHeight="1">
      <c r="A145" s="39"/>
      <c r="B145" s="40"/>
      <c r="C145" s="228" t="s">
        <v>199</v>
      </c>
      <c r="D145" s="228" t="s">
        <v>186</v>
      </c>
      <c r="E145" s="229" t="s">
        <v>1353</v>
      </c>
      <c r="F145" s="230" t="s">
        <v>1354</v>
      </c>
      <c r="G145" s="231" t="s">
        <v>189</v>
      </c>
      <c r="H145" s="232">
        <v>1.8</v>
      </c>
      <c r="I145" s="233"/>
      <c r="J145" s="234">
        <f>ROUND(I145*H145,2)</f>
        <v>0</v>
      </c>
      <c r="K145" s="230" t="s">
        <v>194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0.00097000000000000005</v>
      </c>
      <c r="R145" s="237">
        <f>Q145*H145</f>
        <v>0.0017460000000000002</v>
      </c>
      <c r="S145" s="237">
        <v>0.0043</v>
      </c>
      <c r="T145" s="238">
        <f>S145*H145</f>
        <v>0.0077400000000000004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1355</v>
      </c>
    </row>
    <row r="146" s="2" customFormat="1" ht="24.15" customHeight="1">
      <c r="A146" s="39"/>
      <c r="B146" s="40"/>
      <c r="C146" s="228" t="s">
        <v>209</v>
      </c>
      <c r="D146" s="228" t="s">
        <v>186</v>
      </c>
      <c r="E146" s="229" t="s">
        <v>1356</v>
      </c>
      <c r="F146" s="230" t="s">
        <v>1357</v>
      </c>
      <c r="G146" s="231" t="s">
        <v>189</v>
      </c>
      <c r="H146" s="232">
        <v>1.8</v>
      </c>
      <c r="I146" s="233"/>
      <c r="J146" s="234">
        <f>ROUND(I146*H146,2)</f>
        <v>0</v>
      </c>
      <c r="K146" s="230" t="s">
        <v>194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0.00147</v>
      </c>
      <c r="R146" s="237">
        <f>Q146*H146</f>
        <v>0.0026459999999999999</v>
      </c>
      <c r="S146" s="237">
        <v>0.039</v>
      </c>
      <c r="T146" s="238">
        <f>S146*H146</f>
        <v>0.070199999999999999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1358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994</v>
      </c>
      <c r="F147" s="226" t="s">
        <v>995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SUM(P148:P153)</f>
        <v>0</v>
      </c>
      <c r="Q147" s="220"/>
      <c r="R147" s="221">
        <f>SUM(R148:R153)</f>
        <v>0</v>
      </c>
      <c r="S147" s="220"/>
      <c r="T147" s="22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183</v>
      </c>
      <c r="BK147" s="225">
        <f>SUM(BK148:BK153)</f>
        <v>0</v>
      </c>
    </row>
    <row r="148" s="2" customFormat="1" ht="24.15" customHeight="1">
      <c r="A148" s="39"/>
      <c r="B148" s="40"/>
      <c r="C148" s="228" t="s">
        <v>202</v>
      </c>
      <c r="D148" s="228" t="s">
        <v>186</v>
      </c>
      <c r="E148" s="229" t="s">
        <v>1359</v>
      </c>
      <c r="F148" s="230" t="s">
        <v>1360</v>
      </c>
      <c r="G148" s="231" t="s">
        <v>350</v>
      </c>
      <c r="H148" s="232">
        <v>2.8090000000000002</v>
      </c>
      <c r="I148" s="233"/>
      <c r="J148" s="234">
        <f>ROUND(I148*H148,2)</f>
        <v>0</v>
      </c>
      <c r="K148" s="230" t="s">
        <v>194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1361</v>
      </c>
    </row>
    <row r="149" s="2" customFormat="1" ht="24.15" customHeight="1">
      <c r="A149" s="39"/>
      <c r="B149" s="40"/>
      <c r="C149" s="228" t="s">
        <v>215</v>
      </c>
      <c r="D149" s="228" t="s">
        <v>186</v>
      </c>
      <c r="E149" s="229" t="s">
        <v>999</v>
      </c>
      <c r="F149" s="230" t="s">
        <v>1000</v>
      </c>
      <c r="G149" s="231" t="s">
        <v>350</v>
      </c>
      <c r="H149" s="232">
        <v>2.8090000000000002</v>
      </c>
      <c r="I149" s="233"/>
      <c r="J149" s="234">
        <f>ROUND(I149*H149,2)</f>
        <v>0</v>
      </c>
      <c r="K149" s="230" t="s">
        <v>194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190</v>
      </c>
      <c r="AT149" s="239" t="s">
        <v>186</v>
      </c>
      <c r="AU149" s="239" t="s">
        <v>85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190</v>
      </c>
      <c r="BM149" s="239" t="s">
        <v>1362</v>
      </c>
    </row>
    <row r="150" s="2" customFormat="1" ht="24.15" customHeight="1">
      <c r="A150" s="39"/>
      <c r="B150" s="40"/>
      <c r="C150" s="228" t="s">
        <v>206</v>
      </c>
      <c r="D150" s="228" t="s">
        <v>186</v>
      </c>
      <c r="E150" s="229" t="s">
        <v>1002</v>
      </c>
      <c r="F150" s="230" t="s">
        <v>1003</v>
      </c>
      <c r="G150" s="231" t="s">
        <v>350</v>
      </c>
      <c r="H150" s="232">
        <v>28.09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1363</v>
      </c>
    </row>
    <row r="151" s="13" customFormat="1">
      <c r="A151" s="13"/>
      <c r="B151" s="262"/>
      <c r="C151" s="263"/>
      <c r="D151" s="257" t="s">
        <v>906</v>
      </c>
      <c r="E151" s="263"/>
      <c r="F151" s="265" t="s">
        <v>1364</v>
      </c>
      <c r="G151" s="263"/>
      <c r="H151" s="266">
        <v>28.09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4</v>
      </c>
      <c r="AX151" s="13" t="s">
        <v>83</v>
      </c>
      <c r="AY151" s="272" t="s">
        <v>183</v>
      </c>
    </row>
    <row r="152" s="2" customFormat="1" ht="33" customHeight="1">
      <c r="A152" s="39"/>
      <c r="B152" s="40"/>
      <c r="C152" s="228" t="s">
        <v>222</v>
      </c>
      <c r="D152" s="228" t="s">
        <v>186</v>
      </c>
      <c r="E152" s="229" t="s">
        <v>1365</v>
      </c>
      <c r="F152" s="230" t="s">
        <v>1366</v>
      </c>
      <c r="G152" s="231" t="s">
        <v>350</v>
      </c>
      <c r="H152" s="232">
        <v>2.8090000000000002</v>
      </c>
      <c r="I152" s="233"/>
      <c r="J152" s="234">
        <f>ROUND(I152*H152,2)</f>
        <v>0</v>
      </c>
      <c r="K152" s="230" t="s">
        <v>194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1367</v>
      </c>
    </row>
    <row r="153" s="2" customFormat="1" ht="24.15" customHeight="1">
      <c r="A153" s="39"/>
      <c r="B153" s="40"/>
      <c r="C153" s="228" t="s">
        <v>8</v>
      </c>
      <c r="D153" s="228" t="s">
        <v>186</v>
      </c>
      <c r="E153" s="229" t="s">
        <v>1368</v>
      </c>
      <c r="F153" s="230" t="s">
        <v>1369</v>
      </c>
      <c r="G153" s="231" t="s">
        <v>350</v>
      </c>
      <c r="H153" s="232">
        <v>2.8090000000000002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1370</v>
      </c>
    </row>
    <row r="154" s="12" customFormat="1" ht="22.8" customHeight="1">
      <c r="A154" s="12"/>
      <c r="B154" s="212"/>
      <c r="C154" s="213"/>
      <c r="D154" s="214" t="s">
        <v>75</v>
      </c>
      <c r="E154" s="226" t="s">
        <v>1009</v>
      </c>
      <c r="F154" s="226" t="s">
        <v>1010</v>
      </c>
      <c r="G154" s="213"/>
      <c r="H154" s="213"/>
      <c r="I154" s="216"/>
      <c r="J154" s="227">
        <f>BK154</f>
        <v>0</v>
      </c>
      <c r="K154" s="213"/>
      <c r="L154" s="218"/>
      <c r="M154" s="219"/>
      <c r="N154" s="220"/>
      <c r="O154" s="220"/>
      <c r="P154" s="221">
        <f>P155</f>
        <v>0</v>
      </c>
      <c r="Q154" s="220"/>
      <c r="R154" s="221">
        <f>R155</f>
        <v>0</v>
      </c>
      <c r="S154" s="220"/>
      <c r="T154" s="222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3" t="s">
        <v>83</v>
      </c>
      <c r="AT154" s="224" t="s">
        <v>75</v>
      </c>
      <c r="AU154" s="224" t="s">
        <v>83</v>
      </c>
      <c r="AY154" s="223" t="s">
        <v>183</v>
      </c>
      <c r="BK154" s="225">
        <f>BK155</f>
        <v>0</v>
      </c>
    </row>
    <row r="155" s="2" customFormat="1" ht="21.75" customHeight="1">
      <c r="A155" s="39"/>
      <c r="B155" s="40"/>
      <c r="C155" s="228" t="s">
        <v>229</v>
      </c>
      <c r="D155" s="228" t="s">
        <v>186</v>
      </c>
      <c r="E155" s="229" t="s">
        <v>1371</v>
      </c>
      <c r="F155" s="230" t="s">
        <v>1372</v>
      </c>
      <c r="G155" s="231" t="s">
        <v>350</v>
      </c>
      <c r="H155" s="232">
        <v>0.98799999999999999</v>
      </c>
      <c r="I155" s="233"/>
      <c r="J155" s="234">
        <f>ROUND(I155*H155,2)</f>
        <v>0</v>
      </c>
      <c r="K155" s="230" t="s">
        <v>194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196</v>
      </c>
      <c r="AT155" s="239" t="s">
        <v>186</v>
      </c>
      <c r="AU155" s="239" t="s">
        <v>85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196</v>
      </c>
      <c r="BM155" s="239" t="s">
        <v>1373</v>
      </c>
    </row>
    <row r="156" s="12" customFormat="1" ht="25.92" customHeight="1">
      <c r="A156" s="12"/>
      <c r="B156" s="212"/>
      <c r="C156" s="213"/>
      <c r="D156" s="214" t="s">
        <v>75</v>
      </c>
      <c r="E156" s="215" t="s">
        <v>181</v>
      </c>
      <c r="F156" s="215" t="s">
        <v>182</v>
      </c>
      <c r="G156" s="213"/>
      <c r="H156" s="213"/>
      <c r="I156" s="216"/>
      <c r="J156" s="217">
        <f>BK156</f>
        <v>0</v>
      </c>
      <c r="K156" s="213"/>
      <c r="L156" s="218"/>
      <c r="M156" s="219"/>
      <c r="N156" s="220"/>
      <c r="O156" s="220"/>
      <c r="P156" s="221">
        <f>P157+P175+P214+P233</f>
        <v>0</v>
      </c>
      <c r="Q156" s="220"/>
      <c r="R156" s="221">
        <f>R157+R175+R214+R233</f>
        <v>1.4814319</v>
      </c>
      <c r="S156" s="220"/>
      <c r="T156" s="222">
        <f>T157+T175+T214+T233</f>
        <v>2.41431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85</v>
      </c>
      <c r="AT156" s="224" t="s">
        <v>75</v>
      </c>
      <c r="AU156" s="224" t="s">
        <v>76</v>
      </c>
      <c r="AY156" s="223" t="s">
        <v>183</v>
      </c>
      <c r="BK156" s="225">
        <f>BK157+BK175+BK214+BK233</f>
        <v>0</v>
      </c>
    </row>
    <row r="157" s="12" customFormat="1" ht="22.8" customHeight="1">
      <c r="A157" s="12"/>
      <c r="B157" s="212"/>
      <c r="C157" s="213"/>
      <c r="D157" s="214" t="s">
        <v>75</v>
      </c>
      <c r="E157" s="226" t="s">
        <v>1374</v>
      </c>
      <c r="F157" s="226" t="s">
        <v>1375</v>
      </c>
      <c r="G157" s="213"/>
      <c r="H157" s="213"/>
      <c r="I157" s="216"/>
      <c r="J157" s="227">
        <f>BK157</f>
        <v>0</v>
      </c>
      <c r="K157" s="213"/>
      <c r="L157" s="218"/>
      <c r="M157" s="219"/>
      <c r="N157" s="220"/>
      <c r="O157" s="220"/>
      <c r="P157" s="221">
        <f>SUM(P158:P174)</f>
        <v>0</v>
      </c>
      <c r="Q157" s="220"/>
      <c r="R157" s="221">
        <f>SUM(R158:R174)</f>
        <v>0.13337299999999999</v>
      </c>
      <c r="S157" s="220"/>
      <c r="T157" s="222">
        <f>SUM(T158:T174)</f>
        <v>0.8952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3" t="s">
        <v>85</v>
      </c>
      <c r="AT157" s="224" t="s">
        <v>75</v>
      </c>
      <c r="AU157" s="224" t="s">
        <v>83</v>
      </c>
      <c r="AY157" s="223" t="s">
        <v>183</v>
      </c>
      <c r="BK157" s="225">
        <f>SUM(BK158:BK174)</f>
        <v>0</v>
      </c>
    </row>
    <row r="158" s="2" customFormat="1" ht="16.5" customHeight="1">
      <c r="A158" s="39"/>
      <c r="B158" s="40"/>
      <c r="C158" s="228" t="s">
        <v>212</v>
      </c>
      <c r="D158" s="228" t="s">
        <v>186</v>
      </c>
      <c r="E158" s="229" t="s">
        <v>1376</v>
      </c>
      <c r="F158" s="230" t="s">
        <v>1377</v>
      </c>
      <c r="G158" s="231" t="s">
        <v>247</v>
      </c>
      <c r="H158" s="232">
        <v>2</v>
      </c>
      <c r="I158" s="233"/>
      <c r="J158" s="234">
        <f>ROUND(I158*H158,2)</f>
        <v>0</v>
      </c>
      <c r="K158" s="230" t="s">
        <v>194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0.0018400000000000001</v>
      </c>
      <c r="R158" s="237">
        <f>Q158*H158</f>
        <v>0.0036800000000000001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190</v>
      </c>
      <c r="AT158" s="239" t="s">
        <v>186</v>
      </c>
      <c r="AU158" s="239" t="s">
        <v>85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190</v>
      </c>
      <c r="BM158" s="239" t="s">
        <v>1378</v>
      </c>
    </row>
    <row r="159" s="2" customFormat="1" ht="16.5" customHeight="1">
      <c r="A159" s="39"/>
      <c r="B159" s="40"/>
      <c r="C159" s="228" t="s">
        <v>240</v>
      </c>
      <c r="D159" s="228" t="s">
        <v>186</v>
      </c>
      <c r="E159" s="229" t="s">
        <v>1379</v>
      </c>
      <c r="F159" s="230" t="s">
        <v>1380</v>
      </c>
      <c r="G159" s="231" t="s">
        <v>189</v>
      </c>
      <c r="H159" s="232">
        <v>60</v>
      </c>
      <c r="I159" s="233"/>
      <c r="J159" s="234">
        <f>ROUND(I159*H159,2)</f>
        <v>0</v>
      </c>
      <c r="K159" s="230" t="s">
        <v>194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0.014919999999999999</v>
      </c>
      <c r="T159" s="238">
        <f>S159*H159</f>
        <v>0.8952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190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190</v>
      </c>
      <c r="BM159" s="239" t="s">
        <v>1381</v>
      </c>
    </row>
    <row r="160" s="2" customFormat="1" ht="24.15" customHeight="1">
      <c r="A160" s="39"/>
      <c r="B160" s="40"/>
      <c r="C160" s="241" t="s">
        <v>190</v>
      </c>
      <c r="D160" s="241" t="s">
        <v>191</v>
      </c>
      <c r="E160" s="242" t="s">
        <v>1382</v>
      </c>
      <c r="F160" s="243" t="s">
        <v>1383</v>
      </c>
      <c r="G160" s="244" t="s">
        <v>247</v>
      </c>
      <c r="H160" s="245">
        <v>2</v>
      </c>
      <c r="I160" s="246"/>
      <c r="J160" s="247">
        <f>ROUND(I160*H160,2)</f>
        <v>0</v>
      </c>
      <c r="K160" s="243" t="s">
        <v>194</v>
      </c>
      <c r="L160" s="248"/>
      <c r="M160" s="249" t="s">
        <v>1</v>
      </c>
      <c r="N160" s="250" t="s">
        <v>41</v>
      </c>
      <c r="O160" s="92"/>
      <c r="P160" s="237">
        <f>O160*H160</f>
        <v>0</v>
      </c>
      <c r="Q160" s="237">
        <v>0.00033</v>
      </c>
      <c r="R160" s="237">
        <f>Q160*H160</f>
        <v>0.00066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195</v>
      </c>
      <c r="AT160" s="239" t="s">
        <v>191</v>
      </c>
      <c r="AU160" s="239" t="s">
        <v>85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190</v>
      </c>
      <c r="BM160" s="239" t="s">
        <v>1384</v>
      </c>
    </row>
    <row r="161" s="2" customFormat="1" ht="16.5" customHeight="1">
      <c r="A161" s="39"/>
      <c r="B161" s="40"/>
      <c r="C161" s="228" t="s">
        <v>248</v>
      </c>
      <c r="D161" s="228" t="s">
        <v>186</v>
      </c>
      <c r="E161" s="229" t="s">
        <v>1385</v>
      </c>
      <c r="F161" s="230" t="s">
        <v>1386</v>
      </c>
      <c r="G161" s="231" t="s">
        <v>247</v>
      </c>
      <c r="H161" s="232">
        <v>5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0.001</v>
      </c>
      <c r="R161" s="237">
        <f>Q161*H161</f>
        <v>0.0050000000000000001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190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190</v>
      </c>
      <c r="BM161" s="239" t="s">
        <v>1387</v>
      </c>
    </row>
    <row r="162" s="2" customFormat="1" ht="16.5" customHeight="1">
      <c r="A162" s="39"/>
      <c r="B162" s="40"/>
      <c r="C162" s="228" t="s">
        <v>218</v>
      </c>
      <c r="D162" s="228" t="s">
        <v>186</v>
      </c>
      <c r="E162" s="229" t="s">
        <v>1388</v>
      </c>
      <c r="F162" s="230" t="s">
        <v>1389</v>
      </c>
      <c r="G162" s="231" t="s">
        <v>189</v>
      </c>
      <c r="H162" s="232">
        <v>26.5</v>
      </c>
      <c r="I162" s="233"/>
      <c r="J162" s="234">
        <f>ROUND(I162*H162,2)</f>
        <v>0</v>
      </c>
      <c r="K162" s="230" t="s">
        <v>194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0.0020100000000000001</v>
      </c>
      <c r="R162" s="237">
        <f>Q162*H162</f>
        <v>0.053265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190</v>
      </c>
      <c r="AT162" s="239" t="s">
        <v>186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190</v>
      </c>
      <c r="BM162" s="239" t="s">
        <v>1390</v>
      </c>
    </row>
    <row r="163" s="2" customFormat="1" ht="21.75" customHeight="1">
      <c r="A163" s="39"/>
      <c r="B163" s="40"/>
      <c r="C163" s="241" t="s">
        <v>255</v>
      </c>
      <c r="D163" s="241" t="s">
        <v>191</v>
      </c>
      <c r="E163" s="242" t="s">
        <v>1391</v>
      </c>
      <c r="F163" s="243" t="s">
        <v>1392</v>
      </c>
      <c r="G163" s="244" t="s">
        <v>247</v>
      </c>
      <c r="H163" s="245">
        <v>54</v>
      </c>
      <c r="I163" s="246"/>
      <c r="J163" s="247">
        <f>ROUND(I163*H163,2)</f>
        <v>0</v>
      </c>
      <c r="K163" s="243" t="s">
        <v>194</v>
      </c>
      <c r="L163" s="248"/>
      <c r="M163" s="249" t="s">
        <v>1</v>
      </c>
      <c r="N163" s="250" t="s">
        <v>41</v>
      </c>
      <c r="O163" s="92"/>
      <c r="P163" s="237">
        <f>O163*H163</f>
        <v>0</v>
      </c>
      <c r="Q163" s="237">
        <v>0.00027</v>
      </c>
      <c r="R163" s="237">
        <f>Q163*H163</f>
        <v>0.014580000000000001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195</v>
      </c>
      <c r="AT163" s="239" t="s">
        <v>191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190</v>
      </c>
      <c r="BM163" s="239" t="s">
        <v>1393</v>
      </c>
    </row>
    <row r="164" s="2" customFormat="1" ht="16.5" customHeight="1">
      <c r="A164" s="39"/>
      <c r="B164" s="40"/>
      <c r="C164" s="228" t="s">
        <v>221</v>
      </c>
      <c r="D164" s="228" t="s">
        <v>186</v>
      </c>
      <c r="E164" s="229" t="s">
        <v>1394</v>
      </c>
      <c r="F164" s="230" t="s">
        <v>1395</v>
      </c>
      <c r="G164" s="231" t="s">
        <v>189</v>
      </c>
      <c r="H164" s="232">
        <v>27</v>
      </c>
      <c r="I164" s="233"/>
      <c r="J164" s="234">
        <f>ROUND(I164*H164,2)</f>
        <v>0</v>
      </c>
      <c r="K164" s="230" t="s">
        <v>194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0.00048000000000000001</v>
      </c>
      <c r="R164" s="237">
        <f>Q164*H164</f>
        <v>0.012960000000000001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190</v>
      </c>
      <c r="AT164" s="239" t="s">
        <v>186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190</v>
      </c>
      <c r="BM164" s="239" t="s">
        <v>1396</v>
      </c>
    </row>
    <row r="165" s="2" customFormat="1" ht="21.75" customHeight="1">
      <c r="A165" s="39"/>
      <c r="B165" s="40"/>
      <c r="C165" s="241" t="s">
        <v>7</v>
      </c>
      <c r="D165" s="241" t="s">
        <v>191</v>
      </c>
      <c r="E165" s="242" t="s">
        <v>1397</v>
      </c>
      <c r="F165" s="243" t="s">
        <v>1398</v>
      </c>
      <c r="G165" s="244" t="s">
        <v>247</v>
      </c>
      <c r="H165" s="245">
        <v>54</v>
      </c>
      <c r="I165" s="246"/>
      <c r="J165" s="247">
        <f>ROUND(I165*H165,2)</f>
        <v>0</v>
      </c>
      <c r="K165" s="243" t="s">
        <v>194</v>
      </c>
      <c r="L165" s="248"/>
      <c r="M165" s="249" t="s">
        <v>1</v>
      </c>
      <c r="N165" s="250" t="s">
        <v>41</v>
      </c>
      <c r="O165" s="92"/>
      <c r="P165" s="237">
        <f>O165*H165</f>
        <v>0</v>
      </c>
      <c r="Q165" s="237">
        <v>6.9999999999999994E-05</v>
      </c>
      <c r="R165" s="237">
        <f>Q165*H165</f>
        <v>0.0037799999999999995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195</v>
      </c>
      <c r="AT165" s="239" t="s">
        <v>191</v>
      </c>
      <c r="AU165" s="239" t="s">
        <v>85</v>
      </c>
      <c r="AY165" s="18" t="s">
        <v>183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190</v>
      </c>
      <c r="BM165" s="239" t="s">
        <v>1399</v>
      </c>
    </row>
    <row r="166" s="2" customFormat="1" ht="16.5" customHeight="1">
      <c r="A166" s="39"/>
      <c r="B166" s="40"/>
      <c r="C166" s="228" t="s">
        <v>225</v>
      </c>
      <c r="D166" s="228" t="s">
        <v>186</v>
      </c>
      <c r="E166" s="229" t="s">
        <v>1400</v>
      </c>
      <c r="F166" s="230" t="s">
        <v>1401</v>
      </c>
      <c r="G166" s="231" t="s">
        <v>189</v>
      </c>
      <c r="H166" s="232">
        <v>12.199999999999999</v>
      </c>
      <c r="I166" s="233"/>
      <c r="J166" s="234">
        <f>ROUND(I166*H166,2)</f>
        <v>0</v>
      </c>
      <c r="K166" s="230" t="s">
        <v>194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0.0022399999999999998</v>
      </c>
      <c r="R166" s="237">
        <f>Q166*H166</f>
        <v>0.027327999999999995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190</v>
      </c>
      <c r="AT166" s="239" t="s">
        <v>186</v>
      </c>
      <c r="AU166" s="239" t="s">
        <v>85</v>
      </c>
      <c r="AY166" s="18" t="s">
        <v>183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190</v>
      </c>
      <c r="BM166" s="239" t="s">
        <v>1402</v>
      </c>
    </row>
    <row r="167" s="2" customFormat="1" ht="21.75" customHeight="1">
      <c r="A167" s="39"/>
      <c r="B167" s="40"/>
      <c r="C167" s="241" t="s">
        <v>270</v>
      </c>
      <c r="D167" s="241" t="s">
        <v>191</v>
      </c>
      <c r="E167" s="242" t="s">
        <v>1391</v>
      </c>
      <c r="F167" s="243" t="s">
        <v>1392</v>
      </c>
      <c r="G167" s="244" t="s">
        <v>247</v>
      </c>
      <c r="H167" s="245">
        <v>25</v>
      </c>
      <c r="I167" s="246"/>
      <c r="J167" s="247">
        <f>ROUND(I167*H167,2)</f>
        <v>0</v>
      </c>
      <c r="K167" s="243" t="s">
        <v>194</v>
      </c>
      <c r="L167" s="248"/>
      <c r="M167" s="249" t="s">
        <v>1</v>
      </c>
      <c r="N167" s="250" t="s">
        <v>41</v>
      </c>
      <c r="O167" s="92"/>
      <c r="P167" s="237">
        <f>O167*H167</f>
        <v>0</v>
      </c>
      <c r="Q167" s="237">
        <v>0.00027</v>
      </c>
      <c r="R167" s="237">
        <f>Q167*H167</f>
        <v>0.0067499999999999999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195</v>
      </c>
      <c r="AT167" s="239" t="s">
        <v>191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190</v>
      </c>
      <c r="BM167" s="239" t="s">
        <v>1403</v>
      </c>
    </row>
    <row r="168" s="2" customFormat="1" ht="16.5" customHeight="1">
      <c r="A168" s="39"/>
      <c r="B168" s="40"/>
      <c r="C168" s="228" t="s">
        <v>228</v>
      </c>
      <c r="D168" s="228" t="s">
        <v>186</v>
      </c>
      <c r="E168" s="229" t="s">
        <v>1404</v>
      </c>
      <c r="F168" s="230" t="s">
        <v>1405</v>
      </c>
      <c r="G168" s="231" t="s">
        <v>247</v>
      </c>
      <c r="H168" s="232">
        <v>14</v>
      </c>
      <c r="I168" s="233"/>
      <c r="J168" s="234">
        <f>ROUND(I168*H168,2)</f>
        <v>0</v>
      </c>
      <c r="K168" s="230" t="s">
        <v>194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190</v>
      </c>
      <c r="AT168" s="239" t="s">
        <v>186</v>
      </c>
      <c r="AU168" s="239" t="s">
        <v>85</v>
      </c>
      <c r="AY168" s="18" t="s">
        <v>183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190</v>
      </c>
      <c r="BM168" s="239" t="s">
        <v>1406</v>
      </c>
    </row>
    <row r="169" s="2" customFormat="1" ht="21.75" customHeight="1">
      <c r="A169" s="39"/>
      <c r="B169" s="40"/>
      <c r="C169" s="228" t="s">
        <v>277</v>
      </c>
      <c r="D169" s="228" t="s">
        <v>186</v>
      </c>
      <c r="E169" s="229" t="s">
        <v>1407</v>
      </c>
      <c r="F169" s="230" t="s">
        <v>1408</v>
      </c>
      <c r="G169" s="231" t="s">
        <v>247</v>
      </c>
      <c r="H169" s="232">
        <v>14</v>
      </c>
      <c r="I169" s="233"/>
      <c r="J169" s="234">
        <f>ROUND(I169*H169,2)</f>
        <v>0</v>
      </c>
      <c r="K169" s="230" t="s">
        <v>194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190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190</v>
      </c>
      <c r="BM169" s="239" t="s">
        <v>1409</v>
      </c>
    </row>
    <row r="170" s="2" customFormat="1" ht="33" customHeight="1">
      <c r="A170" s="39"/>
      <c r="B170" s="40"/>
      <c r="C170" s="228" t="s">
        <v>233</v>
      </c>
      <c r="D170" s="228" t="s">
        <v>186</v>
      </c>
      <c r="E170" s="229" t="s">
        <v>1410</v>
      </c>
      <c r="F170" s="230" t="s">
        <v>1411</v>
      </c>
      <c r="G170" s="231" t="s">
        <v>247</v>
      </c>
      <c r="H170" s="232">
        <v>3</v>
      </c>
      <c r="I170" s="233"/>
      <c r="J170" s="234">
        <f>ROUND(I170*H170,2)</f>
        <v>0</v>
      </c>
      <c r="K170" s="230" t="s">
        <v>1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0.00076999999999999996</v>
      </c>
      <c r="R170" s="237">
        <f>Q170*H170</f>
        <v>0.00231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190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190</v>
      </c>
      <c r="BM170" s="239" t="s">
        <v>1412</v>
      </c>
    </row>
    <row r="171" s="2" customFormat="1" ht="21.75" customHeight="1">
      <c r="A171" s="39"/>
      <c r="B171" s="40"/>
      <c r="C171" s="228" t="s">
        <v>284</v>
      </c>
      <c r="D171" s="228" t="s">
        <v>186</v>
      </c>
      <c r="E171" s="229" t="s">
        <v>1413</v>
      </c>
      <c r="F171" s="230" t="s">
        <v>1414</v>
      </c>
      <c r="G171" s="231" t="s">
        <v>189</v>
      </c>
      <c r="H171" s="232">
        <v>65.700000000000003</v>
      </c>
      <c r="I171" s="233"/>
      <c r="J171" s="234">
        <f>ROUND(I171*H171,2)</f>
        <v>0</v>
      </c>
      <c r="K171" s="230" t="s">
        <v>194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190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190</v>
      </c>
      <c r="BM171" s="239" t="s">
        <v>1415</v>
      </c>
    </row>
    <row r="172" s="2" customFormat="1" ht="33" customHeight="1">
      <c r="A172" s="39"/>
      <c r="B172" s="40"/>
      <c r="C172" s="228" t="s">
        <v>239</v>
      </c>
      <c r="D172" s="228" t="s">
        <v>186</v>
      </c>
      <c r="E172" s="229" t="s">
        <v>1416</v>
      </c>
      <c r="F172" s="230" t="s">
        <v>1417</v>
      </c>
      <c r="G172" s="231" t="s">
        <v>350</v>
      </c>
      <c r="H172" s="232">
        <v>0.89500000000000002</v>
      </c>
      <c r="I172" s="233"/>
      <c r="J172" s="234">
        <f>ROUND(I172*H172,2)</f>
        <v>0</v>
      </c>
      <c r="K172" s="230" t="s">
        <v>1080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190</v>
      </c>
      <c r="AT172" s="239" t="s">
        <v>186</v>
      </c>
      <c r="AU172" s="239" t="s">
        <v>85</v>
      </c>
      <c r="AY172" s="18" t="s">
        <v>183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190</v>
      </c>
      <c r="BM172" s="239" t="s">
        <v>1418</v>
      </c>
    </row>
    <row r="173" s="2" customFormat="1" ht="37.8" customHeight="1">
      <c r="A173" s="39"/>
      <c r="B173" s="40"/>
      <c r="C173" s="228" t="s">
        <v>291</v>
      </c>
      <c r="D173" s="228" t="s">
        <v>186</v>
      </c>
      <c r="E173" s="229" t="s">
        <v>1419</v>
      </c>
      <c r="F173" s="230" t="s">
        <v>1420</v>
      </c>
      <c r="G173" s="231" t="s">
        <v>247</v>
      </c>
      <c r="H173" s="232">
        <v>6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0.00051000000000000004</v>
      </c>
      <c r="R173" s="237">
        <f>Q173*H173</f>
        <v>0.0030600000000000002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190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190</v>
      </c>
      <c r="BM173" s="239" t="s">
        <v>1421</v>
      </c>
    </row>
    <row r="174" s="2" customFormat="1" ht="24.15" customHeight="1">
      <c r="A174" s="39"/>
      <c r="B174" s="40"/>
      <c r="C174" s="228" t="s">
        <v>244</v>
      </c>
      <c r="D174" s="228" t="s">
        <v>186</v>
      </c>
      <c r="E174" s="229" t="s">
        <v>1422</v>
      </c>
      <c r="F174" s="230" t="s">
        <v>1423</v>
      </c>
      <c r="G174" s="231" t="s">
        <v>350</v>
      </c>
      <c r="H174" s="232">
        <v>0.13300000000000001</v>
      </c>
      <c r="I174" s="233"/>
      <c r="J174" s="234">
        <f>ROUND(I174*H174,2)</f>
        <v>0</v>
      </c>
      <c r="K174" s="230" t="s">
        <v>194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190</v>
      </c>
      <c r="AT174" s="239" t="s">
        <v>186</v>
      </c>
      <c r="AU174" s="239" t="s">
        <v>85</v>
      </c>
      <c r="AY174" s="18" t="s">
        <v>183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190</v>
      </c>
      <c r="BM174" s="239" t="s">
        <v>1424</v>
      </c>
    </row>
    <row r="175" s="12" customFormat="1" ht="22.8" customHeight="1">
      <c r="A175" s="12"/>
      <c r="B175" s="212"/>
      <c r="C175" s="213"/>
      <c r="D175" s="214" t="s">
        <v>75</v>
      </c>
      <c r="E175" s="226" t="s">
        <v>1425</v>
      </c>
      <c r="F175" s="226" t="s">
        <v>1426</v>
      </c>
      <c r="G175" s="213"/>
      <c r="H175" s="213"/>
      <c r="I175" s="216"/>
      <c r="J175" s="227">
        <f>BK175</f>
        <v>0</v>
      </c>
      <c r="K175" s="213"/>
      <c r="L175" s="218"/>
      <c r="M175" s="219"/>
      <c r="N175" s="220"/>
      <c r="O175" s="220"/>
      <c r="P175" s="221">
        <f>SUM(P176:P213)</f>
        <v>0</v>
      </c>
      <c r="Q175" s="220"/>
      <c r="R175" s="221">
        <f>SUM(R176:R213)</f>
        <v>0.52318890000000007</v>
      </c>
      <c r="S175" s="220"/>
      <c r="T175" s="222">
        <f>SUM(T176:T213)</f>
        <v>0.79755999999999994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3" t="s">
        <v>85</v>
      </c>
      <c r="AT175" s="224" t="s">
        <v>75</v>
      </c>
      <c r="AU175" s="224" t="s">
        <v>83</v>
      </c>
      <c r="AY175" s="223" t="s">
        <v>183</v>
      </c>
      <c r="BK175" s="225">
        <f>SUM(BK176:BK213)</f>
        <v>0</v>
      </c>
    </row>
    <row r="176" s="2" customFormat="1" ht="24.15" customHeight="1">
      <c r="A176" s="39"/>
      <c r="B176" s="40"/>
      <c r="C176" s="228" t="s">
        <v>298</v>
      </c>
      <c r="D176" s="228" t="s">
        <v>186</v>
      </c>
      <c r="E176" s="229" t="s">
        <v>1427</v>
      </c>
      <c r="F176" s="230" t="s">
        <v>1428</v>
      </c>
      <c r="G176" s="231" t="s">
        <v>189</v>
      </c>
      <c r="H176" s="232">
        <v>160</v>
      </c>
      <c r="I176" s="233"/>
      <c r="J176" s="234">
        <f>ROUND(I176*H176,2)</f>
        <v>0</v>
      </c>
      <c r="K176" s="230" t="s">
        <v>194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0.0049699999999999996</v>
      </c>
      <c r="T176" s="238">
        <f>S176*H176</f>
        <v>0.79519999999999991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190</v>
      </c>
      <c r="AT176" s="239" t="s">
        <v>186</v>
      </c>
      <c r="AU176" s="239" t="s">
        <v>85</v>
      </c>
      <c r="AY176" s="18" t="s">
        <v>183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190</v>
      </c>
      <c r="BM176" s="239" t="s">
        <v>1429</v>
      </c>
    </row>
    <row r="177" s="2" customFormat="1" ht="16.5" customHeight="1">
      <c r="A177" s="39"/>
      <c r="B177" s="40"/>
      <c r="C177" s="228" t="s">
        <v>195</v>
      </c>
      <c r="D177" s="228" t="s">
        <v>186</v>
      </c>
      <c r="E177" s="229" t="s">
        <v>1430</v>
      </c>
      <c r="F177" s="230" t="s">
        <v>1431</v>
      </c>
      <c r="G177" s="231" t="s">
        <v>247</v>
      </c>
      <c r="H177" s="232">
        <v>2</v>
      </c>
      <c r="I177" s="233"/>
      <c r="J177" s="234">
        <f>ROUND(I177*H177,2)</f>
        <v>0</v>
      </c>
      <c r="K177" s="230" t="s">
        <v>194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0.00010000000000000001</v>
      </c>
      <c r="R177" s="237">
        <f>Q177*H177</f>
        <v>0.00020000000000000001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190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190</v>
      </c>
      <c r="BM177" s="239" t="s">
        <v>1432</v>
      </c>
    </row>
    <row r="178" s="2" customFormat="1" ht="24.15" customHeight="1">
      <c r="A178" s="39"/>
      <c r="B178" s="40"/>
      <c r="C178" s="228" t="s">
        <v>305</v>
      </c>
      <c r="D178" s="228" t="s">
        <v>186</v>
      </c>
      <c r="E178" s="229" t="s">
        <v>1433</v>
      </c>
      <c r="F178" s="230" t="s">
        <v>1434</v>
      </c>
      <c r="G178" s="231" t="s">
        <v>247</v>
      </c>
      <c r="H178" s="232">
        <v>1</v>
      </c>
      <c r="I178" s="233"/>
      <c r="J178" s="234">
        <f>ROUND(I178*H178,2)</f>
        <v>0</v>
      </c>
      <c r="K178" s="230" t="s">
        <v>194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5.0000000000000002E-05</v>
      </c>
      <c r="R178" s="237">
        <f>Q178*H178</f>
        <v>5.0000000000000002E-05</v>
      </c>
      <c r="S178" s="237">
        <v>0.00051999999999999995</v>
      </c>
      <c r="T178" s="238">
        <f>S178*H178</f>
        <v>0.00051999999999999995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190</v>
      </c>
      <c r="AT178" s="239" t="s">
        <v>186</v>
      </c>
      <c r="AU178" s="239" t="s">
        <v>85</v>
      </c>
      <c r="AY178" s="18" t="s">
        <v>183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190</v>
      </c>
      <c r="BM178" s="239" t="s">
        <v>1435</v>
      </c>
    </row>
    <row r="179" s="2" customFormat="1" ht="21.75" customHeight="1">
      <c r="A179" s="39"/>
      <c r="B179" s="40"/>
      <c r="C179" s="241" t="s">
        <v>251</v>
      </c>
      <c r="D179" s="241" t="s">
        <v>191</v>
      </c>
      <c r="E179" s="242" t="s">
        <v>1436</v>
      </c>
      <c r="F179" s="243" t="s">
        <v>1437</v>
      </c>
      <c r="G179" s="244" t="s">
        <v>189</v>
      </c>
      <c r="H179" s="245">
        <v>1.03</v>
      </c>
      <c r="I179" s="246"/>
      <c r="J179" s="247">
        <f>ROUND(I179*H179,2)</f>
        <v>0</v>
      </c>
      <c r="K179" s="243" t="s">
        <v>194</v>
      </c>
      <c r="L179" s="248"/>
      <c r="M179" s="249" t="s">
        <v>1</v>
      </c>
      <c r="N179" s="250" t="s">
        <v>41</v>
      </c>
      <c r="O179" s="92"/>
      <c r="P179" s="237">
        <f>O179*H179</f>
        <v>0</v>
      </c>
      <c r="Q179" s="237">
        <v>0.00046999999999999999</v>
      </c>
      <c r="R179" s="237">
        <f>Q179*H179</f>
        <v>0.0004841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195</v>
      </c>
      <c r="AT179" s="239" t="s">
        <v>191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190</v>
      </c>
      <c r="BM179" s="239" t="s">
        <v>1438</v>
      </c>
    </row>
    <row r="180" s="13" customFormat="1">
      <c r="A180" s="13"/>
      <c r="B180" s="262"/>
      <c r="C180" s="263"/>
      <c r="D180" s="257" t="s">
        <v>906</v>
      </c>
      <c r="E180" s="263"/>
      <c r="F180" s="265" t="s">
        <v>1439</v>
      </c>
      <c r="G180" s="263"/>
      <c r="H180" s="266">
        <v>1.03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2" t="s">
        <v>906</v>
      </c>
      <c r="AU180" s="272" t="s">
        <v>85</v>
      </c>
      <c r="AV180" s="13" t="s">
        <v>85</v>
      </c>
      <c r="AW180" s="13" t="s">
        <v>4</v>
      </c>
      <c r="AX180" s="13" t="s">
        <v>83</v>
      </c>
      <c r="AY180" s="272" t="s">
        <v>183</v>
      </c>
    </row>
    <row r="181" s="2" customFormat="1" ht="24.15" customHeight="1">
      <c r="A181" s="39"/>
      <c r="B181" s="40"/>
      <c r="C181" s="228" t="s">
        <v>312</v>
      </c>
      <c r="D181" s="228" t="s">
        <v>186</v>
      </c>
      <c r="E181" s="229" t="s">
        <v>1440</v>
      </c>
      <c r="F181" s="230" t="s">
        <v>1441</v>
      </c>
      <c r="G181" s="231" t="s">
        <v>247</v>
      </c>
      <c r="H181" s="232">
        <v>2</v>
      </c>
      <c r="I181" s="233"/>
      <c r="J181" s="234">
        <f>ROUND(I181*H181,2)</f>
        <v>0</v>
      </c>
      <c r="K181" s="230" t="s">
        <v>194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6.0000000000000002E-05</v>
      </c>
      <c r="R181" s="237">
        <f>Q181*H181</f>
        <v>0.00012</v>
      </c>
      <c r="S181" s="237">
        <v>0.00092000000000000003</v>
      </c>
      <c r="T181" s="238">
        <f>S181*H181</f>
        <v>0.0018400000000000001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190</v>
      </c>
      <c r="AT181" s="239" t="s">
        <v>186</v>
      </c>
      <c r="AU181" s="239" t="s">
        <v>85</v>
      </c>
      <c r="AY181" s="18" t="s">
        <v>183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190</v>
      </c>
      <c r="BM181" s="239" t="s">
        <v>1442</v>
      </c>
    </row>
    <row r="182" s="2" customFormat="1" ht="21.75" customHeight="1">
      <c r="A182" s="39"/>
      <c r="B182" s="40"/>
      <c r="C182" s="241" t="s">
        <v>254</v>
      </c>
      <c r="D182" s="241" t="s">
        <v>191</v>
      </c>
      <c r="E182" s="242" t="s">
        <v>1443</v>
      </c>
      <c r="F182" s="243" t="s">
        <v>1444</v>
      </c>
      <c r="G182" s="244" t="s">
        <v>189</v>
      </c>
      <c r="H182" s="245">
        <v>2.0600000000000001</v>
      </c>
      <c r="I182" s="246"/>
      <c r="J182" s="247">
        <f>ROUND(I182*H182,2)</f>
        <v>0</v>
      </c>
      <c r="K182" s="243" t="s">
        <v>194</v>
      </c>
      <c r="L182" s="248"/>
      <c r="M182" s="249" t="s">
        <v>1</v>
      </c>
      <c r="N182" s="250" t="s">
        <v>41</v>
      </c>
      <c r="O182" s="92"/>
      <c r="P182" s="237">
        <f>O182*H182</f>
        <v>0</v>
      </c>
      <c r="Q182" s="237">
        <v>0.00085999999999999998</v>
      </c>
      <c r="R182" s="237">
        <f>Q182*H182</f>
        <v>0.0017715999999999999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195</v>
      </c>
      <c r="AT182" s="239" t="s">
        <v>191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190</v>
      </c>
      <c r="BM182" s="239" t="s">
        <v>1445</v>
      </c>
    </row>
    <row r="183" s="13" customFormat="1">
      <c r="A183" s="13"/>
      <c r="B183" s="262"/>
      <c r="C183" s="263"/>
      <c r="D183" s="257" t="s">
        <v>906</v>
      </c>
      <c r="E183" s="263"/>
      <c r="F183" s="265" t="s">
        <v>1446</v>
      </c>
      <c r="G183" s="263"/>
      <c r="H183" s="266">
        <v>2.0600000000000001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2" t="s">
        <v>906</v>
      </c>
      <c r="AU183" s="272" t="s">
        <v>85</v>
      </c>
      <c r="AV183" s="13" t="s">
        <v>85</v>
      </c>
      <c r="AW183" s="13" t="s">
        <v>4</v>
      </c>
      <c r="AX183" s="13" t="s">
        <v>83</v>
      </c>
      <c r="AY183" s="272" t="s">
        <v>183</v>
      </c>
    </row>
    <row r="184" s="2" customFormat="1" ht="24.15" customHeight="1">
      <c r="A184" s="39"/>
      <c r="B184" s="40"/>
      <c r="C184" s="228" t="s">
        <v>319</v>
      </c>
      <c r="D184" s="228" t="s">
        <v>186</v>
      </c>
      <c r="E184" s="229" t="s">
        <v>1447</v>
      </c>
      <c r="F184" s="230" t="s">
        <v>1448</v>
      </c>
      <c r="G184" s="231" t="s">
        <v>189</v>
      </c>
      <c r="H184" s="232">
        <v>73</v>
      </c>
      <c r="I184" s="233"/>
      <c r="J184" s="234">
        <f>ROUND(I184*H184,2)</f>
        <v>0</v>
      </c>
      <c r="K184" s="230" t="s">
        <v>194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0.00084000000000000003</v>
      </c>
      <c r="R184" s="237">
        <f>Q184*H184</f>
        <v>0.06132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190</v>
      </c>
      <c r="AT184" s="239" t="s">
        <v>186</v>
      </c>
      <c r="AU184" s="239" t="s">
        <v>85</v>
      </c>
      <c r="AY184" s="18" t="s">
        <v>183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190</v>
      </c>
      <c r="BM184" s="239" t="s">
        <v>1449</v>
      </c>
    </row>
    <row r="185" s="2" customFormat="1" ht="16.5" customHeight="1">
      <c r="A185" s="39"/>
      <c r="B185" s="40"/>
      <c r="C185" s="241" t="s">
        <v>258</v>
      </c>
      <c r="D185" s="241" t="s">
        <v>191</v>
      </c>
      <c r="E185" s="242" t="s">
        <v>1450</v>
      </c>
      <c r="F185" s="243" t="s">
        <v>1451</v>
      </c>
      <c r="G185" s="244" t="s">
        <v>247</v>
      </c>
      <c r="H185" s="245">
        <v>146</v>
      </c>
      <c r="I185" s="246"/>
      <c r="J185" s="247">
        <f>ROUND(I185*H185,2)</f>
        <v>0</v>
      </c>
      <c r="K185" s="243" t="s">
        <v>194</v>
      </c>
      <c r="L185" s="248"/>
      <c r="M185" s="249" t="s">
        <v>1</v>
      </c>
      <c r="N185" s="250" t="s">
        <v>41</v>
      </c>
      <c r="O185" s="92"/>
      <c r="P185" s="237">
        <f>O185*H185</f>
        <v>0</v>
      </c>
      <c r="Q185" s="237">
        <v>0.00068000000000000005</v>
      </c>
      <c r="R185" s="237">
        <f>Q185*H185</f>
        <v>0.099280000000000007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195</v>
      </c>
      <c r="AT185" s="239" t="s">
        <v>191</v>
      </c>
      <c r="AU185" s="239" t="s">
        <v>85</v>
      </c>
      <c r="AY185" s="18" t="s">
        <v>183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190</v>
      </c>
      <c r="BM185" s="239" t="s">
        <v>1452</v>
      </c>
    </row>
    <row r="186" s="2" customFormat="1" ht="24.15" customHeight="1">
      <c r="A186" s="39"/>
      <c r="B186" s="40"/>
      <c r="C186" s="228" t="s">
        <v>326</v>
      </c>
      <c r="D186" s="228" t="s">
        <v>186</v>
      </c>
      <c r="E186" s="229" t="s">
        <v>1453</v>
      </c>
      <c r="F186" s="230" t="s">
        <v>1454</v>
      </c>
      <c r="G186" s="231" t="s">
        <v>189</v>
      </c>
      <c r="H186" s="232">
        <v>9</v>
      </c>
      <c r="I186" s="233"/>
      <c r="J186" s="234">
        <f>ROUND(I186*H186,2)</f>
        <v>0</v>
      </c>
      <c r="K186" s="230" t="s">
        <v>194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0.00116</v>
      </c>
      <c r="R186" s="237">
        <f>Q186*H186</f>
        <v>0.01044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190</v>
      </c>
      <c r="AT186" s="239" t="s">
        <v>186</v>
      </c>
      <c r="AU186" s="239" t="s">
        <v>85</v>
      </c>
      <c r="AY186" s="18" t="s">
        <v>183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190</v>
      </c>
      <c r="BM186" s="239" t="s">
        <v>1455</v>
      </c>
    </row>
    <row r="187" s="2" customFormat="1" ht="16.5" customHeight="1">
      <c r="A187" s="39"/>
      <c r="B187" s="40"/>
      <c r="C187" s="241" t="s">
        <v>261</v>
      </c>
      <c r="D187" s="241" t="s">
        <v>191</v>
      </c>
      <c r="E187" s="242" t="s">
        <v>1456</v>
      </c>
      <c r="F187" s="243" t="s">
        <v>1457</v>
      </c>
      <c r="G187" s="244" t="s">
        <v>247</v>
      </c>
      <c r="H187" s="245">
        <v>8</v>
      </c>
      <c r="I187" s="246"/>
      <c r="J187" s="247">
        <f>ROUND(I187*H187,2)</f>
        <v>0</v>
      </c>
      <c r="K187" s="243" t="s">
        <v>194</v>
      </c>
      <c r="L187" s="248"/>
      <c r="M187" s="249" t="s">
        <v>1</v>
      </c>
      <c r="N187" s="250" t="s">
        <v>41</v>
      </c>
      <c r="O187" s="92"/>
      <c r="P187" s="237">
        <f>O187*H187</f>
        <v>0</v>
      </c>
      <c r="Q187" s="237">
        <v>6.9999999999999994E-05</v>
      </c>
      <c r="R187" s="237">
        <f>Q187*H187</f>
        <v>0.00055999999999999995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195</v>
      </c>
      <c r="AT187" s="239" t="s">
        <v>191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190</v>
      </c>
      <c r="BM187" s="239" t="s">
        <v>1458</v>
      </c>
    </row>
    <row r="188" s="2" customFormat="1" ht="16.5" customHeight="1">
      <c r="A188" s="39"/>
      <c r="B188" s="40"/>
      <c r="C188" s="241" t="s">
        <v>333</v>
      </c>
      <c r="D188" s="241" t="s">
        <v>191</v>
      </c>
      <c r="E188" s="242" t="s">
        <v>1459</v>
      </c>
      <c r="F188" s="243" t="s">
        <v>1460</v>
      </c>
      <c r="G188" s="244" t="s">
        <v>247</v>
      </c>
      <c r="H188" s="245">
        <v>10</v>
      </c>
      <c r="I188" s="246"/>
      <c r="J188" s="247">
        <f>ROUND(I188*H188,2)</f>
        <v>0</v>
      </c>
      <c r="K188" s="243" t="s">
        <v>194</v>
      </c>
      <c r="L188" s="248"/>
      <c r="M188" s="249" t="s">
        <v>1</v>
      </c>
      <c r="N188" s="250" t="s">
        <v>41</v>
      </c>
      <c r="O188" s="92"/>
      <c r="P188" s="237">
        <f>O188*H188</f>
        <v>0</v>
      </c>
      <c r="Q188" s="237">
        <v>9.0000000000000006E-05</v>
      </c>
      <c r="R188" s="237">
        <f>Q188*H188</f>
        <v>0.00090000000000000008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195</v>
      </c>
      <c r="AT188" s="239" t="s">
        <v>191</v>
      </c>
      <c r="AU188" s="239" t="s">
        <v>85</v>
      </c>
      <c r="AY188" s="18" t="s">
        <v>183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190</v>
      </c>
      <c r="BM188" s="239" t="s">
        <v>1461</v>
      </c>
    </row>
    <row r="189" s="2" customFormat="1" ht="24.15" customHeight="1">
      <c r="A189" s="39"/>
      <c r="B189" s="40"/>
      <c r="C189" s="228" t="s">
        <v>266</v>
      </c>
      <c r="D189" s="228" t="s">
        <v>186</v>
      </c>
      <c r="E189" s="229" t="s">
        <v>1462</v>
      </c>
      <c r="F189" s="230" t="s">
        <v>1463</v>
      </c>
      <c r="G189" s="231" t="s">
        <v>189</v>
      </c>
      <c r="H189" s="232">
        <v>76</v>
      </c>
      <c r="I189" s="233"/>
      <c r="J189" s="234">
        <f>ROUND(I189*H189,2)</f>
        <v>0</v>
      </c>
      <c r="K189" s="230" t="s">
        <v>194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0.0014400000000000001</v>
      </c>
      <c r="R189" s="237">
        <f>Q189*H189</f>
        <v>0.10944000000000001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190</v>
      </c>
      <c r="AT189" s="239" t="s">
        <v>186</v>
      </c>
      <c r="AU189" s="239" t="s">
        <v>85</v>
      </c>
      <c r="AY189" s="18" t="s">
        <v>183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190</v>
      </c>
      <c r="BM189" s="239" t="s">
        <v>1464</v>
      </c>
    </row>
    <row r="190" s="2" customFormat="1" ht="16.5" customHeight="1">
      <c r="A190" s="39"/>
      <c r="B190" s="40"/>
      <c r="C190" s="241" t="s">
        <v>340</v>
      </c>
      <c r="D190" s="241" t="s">
        <v>191</v>
      </c>
      <c r="E190" s="242" t="s">
        <v>1465</v>
      </c>
      <c r="F190" s="243" t="s">
        <v>1466</v>
      </c>
      <c r="G190" s="244" t="s">
        <v>247</v>
      </c>
      <c r="H190" s="245">
        <v>34</v>
      </c>
      <c r="I190" s="246"/>
      <c r="J190" s="247">
        <f>ROUND(I190*H190,2)</f>
        <v>0</v>
      </c>
      <c r="K190" s="243" t="s">
        <v>194</v>
      </c>
      <c r="L190" s="248"/>
      <c r="M190" s="249" t="s">
        <v>1</v>
      </c>
      <c r="N190" s="250" t="s">
        <v>41</v>
      </c>
      <c r="O190" s="92"/>
      <c r="P190" s="237">
        <f>O190*H190</f>
        <v>0</v>
      </c>
      <c r="Q190" s="237">
        <v>0.00010000000000000001</v>
      </c>
      <c r="R190" s="237">
        <f>Q190*H190</f>
        <v>0.0034000000000000002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195</v>
      </c>
      <c r="AT190" s="239" t="s">
        <v>191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190</v>
      </c>
      <c r="BM190" s="239" t="s">
        <v>1467</v>
      </c>
    </row>
    <row r="191" s="2" customFormat="1" ht="16.5" customHeight="1">
      <c r="A191" s="39"/>
      <c r="B191" s="40"/>
      <c r="C191" s="241" t="s">
        <v>269</v>
      </c>
      <c r="D191" s="241" t="s">
        <v>191</v>
      </c>
      <c r="E191" s="242" t="s">
        <v>1468</v>
      </c>
      <c r="F191" s="243" t="s">
        <v>1469</v>
      </c>
      <c r="G191" s="244" t="s">
        <v>247</v>
      </c>
      <c r="H191" s="245">
        <v>42</v>
      </c>
      <c r="I191" s="246"/>
      <c r="J191" s="247">
        <f>ROUND(I191*H191,2)</f>
        <v>0</v>
      </c>
      <c r="K191" s="243" t="s">
        <v>194</v>
      </c>
      <c r="L191" s="248"/>
      <c r="M191" s="249" t="s">
        <v>1</v>
      </c>
      <c r="N191" s="250" t="s">
        <v>41</v>
      </c>
      <c r="O191" s="92"/>
      <c r="P191" s="237">
        <f>O191*H191</f>
        <v>0</v>
      </c>
      <c r="Q191" s="237">
        <v>0.00017000000000000001</v>
      </c>
      <c r="R191" s="237">
        <f>Q191*H191</f>
        <v>0.0071400000000000005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195</v>
      </c>
      <c r="AT191" s="239" t="s">
        <v>191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190</v>
      </c>
      <c r="BM191" s="239" t="s">
        <v>1470</v>
      </c>
    </row>
    <row r="192" s="2" customFormat="1" ht="24.15" customHeight="1">
      <c r="A192" s="39"/>
      <c r="B192" s="40"/>
      <c r="C192" s="228" t="s">
        <v>347</v>
      </c>
      <c r="D192" s="228" t="s">
        <v>186</v>
      </c>
      <c r="E192" s="229" t="s">
        <v>1471</v>
      </c>
      <c r="F192" s="230" t="s">
        <v>1472</v>
      </c>
      <c r="G192" s="231" t="s">
        <v>189</v>
      </c>
      <c r="H192" s="232">
        <v>38</v>
      </c>
      <c r="I192" s="233"/>
      <c r="J192" s="234">
        <f>ROUND(I192*H192,2)</f>
        <v>0</v>
      </c>
      <c r="K192" s="230" t="s">
        <v>194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0.00281</v>
      </c>
      <c r="R192" s="237">
        <f>Q192*H192</f>
        <v>0.10678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190</v>
      </c>
      <c r="AT192" s="239" t="s">
        <v>186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190</v>
      </c>
      <c r="BM192" s="239" t="s">
        <v>1473</v>
      </c>
    </row>
    <row r="193" s="2" customFormat="1" ht="16.5" customHeight="1">
      <c r="A193" s="39"/>
      <c r="B193" s="40"/>
      <c r="C193" s="241" t="s">
        <v>273</v>
      </c>
      <c r="D193" s="241" t="s">
        <v>191</v>
      </c>
      <c r="E193" s="242" t="s">
        <v>1474</v>
      </c>
      <c r="F193" s="243" t="s">
        <v>1475</v>
      </c>
      <c r="G193" s="244" t="s">
        <v>247</v>
      </c>
      <c r="H193" s="245">
        <v>42</v>
      </c>
      <c r="I193" s="246"/>
      <c r="J193" s="247">
        <f>ROUND(I193*H193,2)</f>
        <v>0</v>
      </c>
      <c r="K193" s="243" t="s">
        <v>194</v>
      </c>
      <c r="L193" s="248"/>
      <c r="M193" s="249" t="s">
        <v>1</v>
      </c>
      <c r="N193" s="250" t="s">
        <v>41</v>
      </c>
      <c r="O193" s="92"/>
      <c r="P193" s="237">
        <f>O193*H193</f>
        <v>0</v>
      </c>
      <c r="Q193" s="237">
        <v>0.00010000000000000001</v>
      </c>
      <c r="R193" s="237">
        <f>Q193*H193</f>
        <v>0.0042000000000000006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195</v>
      </c>
      <c r="AT193" s="239" t="s">
        <v>191</v>
      </c>
      <c r="AU193" s="239" t="s">
        <v>85</v>
      </c>
      <c r="AY193" s="18" t="s">
        <v>183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190</v>
      </c>
      <c r="BM193" s="239" t="s">
        <v>1476</v>
      </c>
    </row>
    <row r="194" s="2" customFormat="1" ht="16.5" customHeight="1">
      <c r="A194" s="39"/>
      <c r="B194" s="40"/>
      <c r="C194" s="241" t="s">
        <v>357</v>
      </c>
      <c r="D194" s="241" t="s">
        <v>191</v>
      </c>
      <c r="E194" s="242" t="s">
        <v>1477</v>
      </c>
      <c r="F194" s="243" t="s">
        <v>1478</v>
      </c>
      <c r="G194" s="244" t="s">
        <v>247</v>
      </c>
      <c r="H194" s="245">
        <v>34</v>
      </c>
      <c r="I194" s="246"/>
      <c r="J194" s="247">
        <f>ROUND(I194*H194,2)</f>
        <v>0</v>
      </c>
      <c r="K194" s="243" t="s">
        <v>194</v>
      </c>
      <c r="L194" s="248"/>
      <c r="M194" s="249" t="s">
        <v>1</v>
      </c>
      <c r="N194" s="250" t="s">
        <v>41</v>
      </c>
      <c r="O194" s="92"/>
      <c r="P194" s="237">
        <f>O194*H194</f>
        <v>0</v>
      </c>
      <c r="Q194" s="237">
        <v>0.00021000000000000001</v>
      </c>
      <c r="R194" s="237">
        <f>Q194*H194</f>
        <v>0.0071400000000000005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195</v>
      </c>
      <c r="AT194" s="239" t="s">
        <v>191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190</v>
      </c>
      <c r="BM194" s="239" t="s">
        <v>1479</v>
      </c>
    </row>
    <row r="195" s="2" customFormat="1" ht="37.8" customHeight="1">
      <c r="A195" s="39"/>
      <c r="B195" s="40"/>
      <c r="C195" s="228" t="s">
        <v>481</v>
      </c>
      <c r="D195" s="228" t="s">
        <v>186</v>
      </c>
      <c r="E195" s="229" t="s">
        <v>1480</v>
      </c>
      <c r="F195" s="230" t="s">
        <v>1481</v>
      </c>
      <c r="G195" s="231" t="s">
        <v>189</v>
      </c>
      <c r="H195" s="232">
        <v>73</v>
      </c>
      <c r="I195" s="233"/>
      <c r="J195" s="234">
        <f>ROUND(I195*H195,2)</f>
        <v>0</v>
      </c>
      <c r="K195" s="230" t="s">
        <v>1482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0.00034000000000000002</v>
      </c>
      <c r="R195" s="237">
        <f>Q195*H195</f>
        <v>0.024820000000000002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190</v>
      </c>
      <c r="AT195" s="239" t="s">
        <v>186</v>
      </c>
      <c r="AU195" s="239" t="s">
        <v>85</v>
      </c>
      <c r="AY195" s="18" t="s">
        <v>183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190</v>
      </c>
      <c r="BM195" s="239" t="s">
        <v>1483</v>
      </c>
    </row>
    <row r="196" s="2" customFormat="1" ht="37.8" customHeight="1">
      <c r="A196" s="39"/>
      <c r="B196" s="40"/>
      <c r="C196" s="228" t="s">
        <v>336</v>
      </c>
      <c r="D196" s="228" t="s">
        <v>186</v>
      </c>
      <c r="E196" s="229" t="s">
        <v>1484</v>
      </c>
      <c r="F196" s="230" t="s">
        <v>1485</v>
      </c>
      <c r="G196" s="231" t="s">
        <v>189</v>
      </c>
      <c r="H196" s="232">
        <v>42</v>
      </c>
      <c r="I196" s="233"/>
      <c r="J196" s="234">
        <f>ROUND(I196*H196,2)</f>
        <v>0</v>
      </c>
      <c r="K196" s="230" t="s">
        <v>1482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0.00010000000000000001</v>
      </c>
      <c r="R196" s="237">
        <f>Q196*H196</f>
        <v>0.0042000000000000006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190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190</v>
      </c>
      <c r="BM196" s="239" t="s">
        <v>1486</v>
      </c>
    </row>
    <row r="197" s="2" customFormat="1" ht="37.8" customHeight="1">
      <c r="A197" s="39"/>
      <c r="B197" s="40"/>
      <c r="C197" s="228" t="s">
        <v>491</v>
      </c>
      <c r="D197" s="228" t="s">
        <v>186</v>
      </c>
      <c r="E197" s="229" t="s">
        <v>1487</v>
      </c>
      <c r="F197" s="230" t="s">
        <v>1488</v>
      </c>
      <c r="G197" s="231" t="s">
        <v>189</v>
      </c>
      <c r="H197" s="232">
        <v>5</v>
      </c>
      <c r="I197" s="233"/>
      <c r="J197" s="234">
        <f>ROUND(I197*H197,2)</f>
        <v>0</v>
      </c>
      <c r="K197" s="230" t="s">
        <v>1482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0.00016000000000000001</v>
      </c>
      <c r="R197" s="237">
        <f>Q197*H197</f>
        <v>0.00080000000000000004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190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190</v>
      </c>
      <c r="BM197" s="239" t="s">
        <v>1489</v>
      </c>
    </row>
    <row r="198" s="2" customFormat="1" ht="37.8" customHeight="1">
      <c r="A198" s="39"/>
      <c r="B198" s="40"/>
      <c r="C198" s="228" t="s">
        <v>339</v>
      </c>
      <c r="D198" s="228" t="s">
        <v>186</v>
      </c>
      <c r="E198" s="229" t="s">
        <v>1490</v>
      </c>
      <c r="F198" s="230" t="s">
        <v>1491</v>
      </c>
      <c r="G198" s="231" t="s">
        <v>189</v>
      </c>
      <c r="H198" s="232">
        <v>21</v>
      </c>
      <c r="I198" s="233"/>
      <c r="J198" s="234">
        <f>ROUND(I198*H198,2)</f>
        <v>0</v>
      </c>
      <c r="K198" s="230" t="s">
        <v>1482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0.00024000000000000001</v>
      </c>
      <c r="R198" s="237">
        <f>Q198*H198</f>
        <v>0.0050400000000000002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190</v>
      </c>
      <c r="AT198" s="239" t="s">
        <v>186</v>
      </c>
      <c r="AU198" s="239" t="s">
        <v>85</v>
      </c>
      <c r="AY198" s="18" t="s">
        <v>183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190</v>
      </c>
      <c r="BM198" s="239" t="s">
        <v>1492</v>
      </c>
    </row>
    <row r="199" s="2" customFormat="1" ht="33" customHeight="1">
      <c r="A199" s="39"/>
      <c r="B199" s="40"/>
      <c r="C199" s="228" t="s">
        <v>500</v>
      </c>
      <c r="D199" s="228" t="s">
        <v>186</v>
      </c>
      <c r="E199" s="229" t="s">
        <v>1493</v>
      </c>
      <c r="F199" s="230" t="s">
        <v>1494</v>
      </c>
      <c r="G199" s="231" t="s">
        <v>189</v>
      </c>
      <c r="H199" s="232">
        <v>17</v>
      </c>
      <c r="I199" s="233"/>
      <c r="J199" s="234">
        <f>ROUND(I199*H199,2)</f>
        <v>0</v>
      </c>
      <c r="K199" s="230" t="s">
        <v>1482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190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190</v>
      </c>
      <c r="BM199" s="239" t="s">
        <v>1495</v>
      </c>
    </row>
    <row r="200" s="2" customFormat="1" ht="24.15" customHeight="1">
      <c r="A200" s="39"/>
      <c r="B200" s="40"/>
      <c r="C200" s="241" t="s">
        <v>343</v>
      </c>
      <c r="D200" s="241" t="s">
        <v>191</v>
      </c>
      <c r="E200" s="242" t="s">
        <v>1496</v>
      </c>
      <c r="F200" s="243" t="s">
        <v>1497</v>
      </c>
      <c r="G200" s="244" t="s">
        <v>189</v>
      </c>
      <c r="H200" s="245">
        <v>17.34</v>
      </c>
      <c r="I200" s="246"/>
      <c r="J200" s="247">
        <f>ROUND(I200*H200,2)</f>
        <v>0</v>
      </c>
      <c r="K200" s="243" t="s">
        <v>1482</v>
      </c>
      <c r="L200" s="248"/>
      <c r="M200" s="249" t="s">
        <v>1</v>
      </c>
      <c r="N200" s="250" t="s">
        <v>41</v>
      </c>
      <c r="O200" s="92"/>
      <c r="P200" s="237">
        <f>O200*H200</f>
        <v>0</v>
      </c>
      <c r="Q200" s="237">
        <v>0.00048000000000000001</v>
      </c>
      <c r="R200" s="237">
        <f>Q200*H200</f>
        <v>0.0083231999999999993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195</v>
      </c>
      <c r="AT200" s="239" t="s">
        <v>191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190</v>
      </c>
      <c r="BM200" s="239" t="s">
        <v>1498</v>
      </c>
    </row>
    <row r="201" s="13" customFormat="1">
      <c r="A201" s="13"/>
      <c r="B201" s="262"/>
      <c r="C201" s="263"/>
      <c r="D201" s="257" t="s">
        <v>906</v>
      </c>
      <c r="E201" s="263"/>
      <c r="F201" s="265" t="s">
        <v>1499</v>
      </c>
      <c r="G201" s="263"/>
      <c r="H201" s="266">
        <v>17.34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2" t="s">
        <v>906</v>
      </c>
      <c r="AU201" s="272" t="s">
        <v>85</v>
      </c>
      <c r="AV201" s="13" t="s">
        <v>85</v>
      </c>
      <c r="AW201" s="13" t="s">
        <v>4</v>
      </c>
      <c r="AX201" s="13" t="s">
        <v>83</v>
      </c>
      <c r="AY201" s="272" t="s">
        <v>183</v>
      </c>
    </row>
    <row r="202" s="2" customFormat="1" ht="16.5" customHeight="1">
      <c r="A202" s="39"/>
      <c r="B202" s="40"/>
      <c r="C202" s="228" t="s">
        <v>276</v>
      </c>
      <c r="D202" s="228" t="s">
        <v>186</v>
      </c>
      <c r="E202" s="229" t="s">
        <v>1500</v>
      </c>
      <c r="F202" s="230" t="s">
        <v>1501</v>
      </c>
      <c r="G202" s="231" t="s">
        <v>247</v>
      </c>
      <c r="H202" s="232">
        <v>39</v>
      </c>
      <c r="I202" s="233"/>
      <c r="J202" s="234">
        <f>ROUND(I202*H202,2)</f>
        <v>0</v>
      </c>
      <c r="K202" s="230" t="s">
        <v>194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190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190</v>
      </c>
      <c r="BM202" s="239" t="s">
        <v>1502</v>
      </c>
    </row>
    <row r="203" s="2" customFormat="1" ht="21.75" customHeight="1">
      <c r="A203" s="39"/>
      <c r="B203" s="40"/>
      <c r="C203" s="228" t="s">
        <v>364</v>
      </c>
      <c r="D203" s="228" t="s">
        <v>186</v>
      </c>
      <c r="E203" s="229" t="s">
        <v>1503</v>
      </c>
      <c r="F203" s="230" t="s">
        <v>1504</v>
      </c>
      <c r="G203" s="231" t="s">
        <v>247</v>
      </c>
      <c r="H203" s="232">
        <v>1</v>
      </c>
      <c r="I203" s="233"/>
      <c r="J203" s="234">
        <f>ROUND(I203*H203,2)</f>
        <v>0</v>
      </c>
      <c r="K203" s="230" t="s">
        <v>194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0.00021000000000000001</v>
      </c>
      <c r="R203" s="237">
        <f>Q203*H203</f>
        <v>0.00021000000000000001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190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190</v>
      </c>
      <c r="BM203" s="239" t="s">
        <v>1505</v>
      </c>
    </row>
    <row r="204" s="2" customFormat="1" ht="21.75" customHeight="1">
      <c r="A204" s="39"/>
      <c r="B204" s="40"/>
      <c r="C204" s="228" t="s">
        <v>280</v>
      </c>
      <c r="D204" s="228" t="s">
        <v>186</v>
      </c>
      <c r="E204" s="229" t="s">
        <v>1506</v>
      </c>
      <c r="F204" s="230" t="s">
        <v>1507</v>
      </c>
      <c r="G204" s="231" t="s">
        <v>247</v>
      </c>
      <c r="H204" s="232">
        <v>6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0.00050000000000000001</v>
      </c>
      <c r="R204" s="237">
        <f>Q204*H204</f>
        <v>0.0030000000000000001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1508</v>
      </c>
    </row>
    <row r="205" s="2" customFormat="1" ht="21.75" customHeight="1">
      <c r="A205" s="39"/>
      <c r="B205" s="40"/>
      <c r="C205" s="228" t="s">
        <v>371</v>
      </c>
      <c r="D205" s="228" t="s">
        <v>186</v>
      </c>
      <c r="E205" s="229" t="s">
        <v>1509</v>
      </c>
      <c r="F205" s="230" t="s">
        <v>1510</v>
      </c>
      <c r="G205" s="231" t="s">
        <v>247</v>
      </c>
      <c r="H205" s="232">
        <v>32</v>
      </c>
      <c r="I205" s="233"/>
      <c r="J205" s="234">
        <f>ROUND(I205*H205,2)</f>
        <v>0</v>
      </c>
      <c r="K205" s="230" t="s">
        <v>194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0.00069999999999999999</v>
      </c>
      <c r="R205" s="237">
        <f>Q205*H205</f>
        <v>0.0224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190</v>
      </c>
      <c r="AT205" s="239" t="s">
        <v>186</v>
      </c>
      <c r="AU205" s="239" t="s">
        <v>85</v>
      </c>
      <c r="AY205" s="18" t="s">
        <v>183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190</v>
      </c>
      <c r="BM205" s="239" t="s">
        <v>1511</v>
      </c>
    </row>
    <row r="206" s="2" customFormat="1" ht="21.75" customHeight="1">
      <c r="A206" s="39"/>
      <c r="B206" s="40"/>
      <c r="C206" s="228" t="s">
        <v>283</v>
      </c>
      <c r="D206" s="228" t="s">
        <v>186</v>
      </c>
      <c r="E206" s="229" t="s">
        <v>1512</v>
      </c>
      <c r="F206" s="230" t="s">
        <v>1513</v>
      </c>
      <c r="G206" s="231" t="s">
        <v>247</v>
      </c>
      <c r="H206" s="232">
        <v>1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2.0000000000000002E-05</v>
      </c>
      <c r="R206" s="237">
        <f>Q206*H206</f>
        <v>2.0000000000000002E-05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1514</v>
      </c>
    </row>
    <row r="207" s="2" customFormat="1" ht="24.15" customHeight="1">
      <c r="A207" s="39"/>
      <c r="B207" s="40"/>
      <c r="C207" s="241" t="s">
        <v>378</v>
      </c>
      <c r="D207" s="241" t="s">
        <v>191</v>
      </c>
      <c r="E207" s="242" t="s">
        <v>1515</v>
      </c>
      <c r="F207" s="243" t="s">
        <v>1516</v>
      </c>
      <c r="G207" s="244" t="s">
        <v>247</v>
      </c>
      <c r="H207" s="245">
        <v>1</v>
      </c>
      <c r="I207" s="246"/>
      <c r="J207" s="247">
        <f>ROUND(I207*H207,2)</f>
        <v>0</v>
      </c>
      <c r="K207" s="243" t="s">
        <v>1</v>
      </c>
      <c r="L207" s="248"/>
      <c r="M207" s="249" t="s">
        <v>1</v>
      </c>
      <c r="N207" s="250" t="s">
        <v>41</v>
      </c>
      <c r="O207" s="92"/>
      <c r="P207" s="237">
        <f>O207*H207</f>
        <v>0</v>
      </c>
      <c r="Q207" s="237">
        <v>0.00051999999999999995</v>
      </c>
      <c r="R207" s="237">
        <f>Q207*H207</f>
        <v>0.00051999999999999995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195</v>
      </c>
      <c r="AT207" s="239" t="s">
        <v>191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190</v>
      </c>
      <c r="BM207" s="239" t="s">
        <v>1517</v>
      </c>
    </row>
    <row r="208" s="2" customFormat="1" ht="24.15" customHeight="1">
      <c r="A208" s="39"/>
      <c r="B208" s="40"/>
      <c r="C208" s="228" t="s">
        <v>287</v>
      </c>
      <c r="D208" s="228" t="s">
        <v>186</v>
      </c>
      <c r="E208" s="229" t="s">
        <v>1518</v>
      </c>
      <c r="F208" s="230" t="s">
        <v>1519</v>
      </c>
      <c r="G208" s="231" t="s">
        <v>189</v>
      </c>
      <c r="H208" s="232">
        <v>196</v>
      </c>
      <c r="I208" s="233"/>
      <c r="J208" s="234">
        <f>ROUND(I208*H208,2)</f>
        <v>0</v>
      </c>
      <c r="K208" s="230" t="s">
        <v>194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0.00019000000000000001</v>
      </c>
      <c r="R208" s="237">
        <f>Q208*H208</f>
        <v>0.037240000000000002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190</v>
      </c>
      <c r="AT208" s="239" t="s">
        <v>186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1520</v>
      </c>
    </row>
    <row r="209" s="2" customFormat="1" ht="21.75" customHeight="1">
      <c r="A209" s="39"/>
      <c r="B209" s="40"/>
      <c r="C209" s="228" t="s">
        <v>385</v>
      </c>
      <c r="D209" s="228" t="s">
        <v>186</v>
      </c>
      <c r="E209" s="229" t="s">
        <v>1521</v>
      </c>
      <c r="F209" s="230" t="s">
        <v>1522</v>
      </c>
      <c r="G209" s="231" t="s">
        <v>189</v>
      </c>
      <c r="H209" s="232">
        <v>196</v>
      </c>
      <c r="I209" s="233"/>
      <c r="J209" s="234">
        <f>ROUND(I209*H209,2)</f>
        <v>0</v>
      </c>
      <c r="K209" s="230" t="s">
        <v>194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1.0000000000000001E-05</v>
      </c>
      <c r="R209" s="237">
        <f>Q209*H209</f>
        <v>0.0019600000000000004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190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190</v>
      </c>
      <c r="BM209" s="239" t="s">
        <v>1523</v>
      </c>
    </row>
    <row r="210" s="2" customFormat="1" ht="33" customHeight="1">
      <c r="A210" s="39"/>
      <c r="B210" s="40"/>
      <c r="C210" s="228" t="s">
        <v>290</v>
      </c>
      <c r="D210" s="228" t="s">
        <v>186</v>
      </c>
      <c r="E210" s="229" t="s">
        <v>1524</v>
      </c>
      <c r="F210" s="230" t="s">
        <v>1525</v>
      </c>
      <c r="G210" s="231" t="s">
        <v>350</v>
      </c>
      <c r="H210" s="232">
        <v>0.79800000000000004</v>
      </c>
      <c r="I210" s="233"/>
      <c r="J210" s="234">
        <f>ROUND(I210*H210,2)</f>
        <v>0</v>
      </c>
      <c r="K210" s="230" t="s">
        <v>1080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190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190</v>
      </c>
      <c r="BM210" s="239" t="s">
        <v>1526</v>
      </c>
    </row>
    <row r="211" s="2" customFormat="1" ht="37.8" customHeight="1">
      <c r="A211" s="39"/>
      <c r="B211" s="40"/>
      <c r="C211" s="228" t="s">
        <v>392</v>
      </c>
      <c r="D211" s="228" t="s">
        <v>186</v>
      </c>
      <c r="E211" s="229" t="s">
        <v>1527</v>
      </c>
      <c r="F211" s="230" t="s">
        <v>1528</v>
      </c>
      <c r="G211" s="231" t="s">
        <v>247</v>
      </c>
      <c r="H211" s="232">
        <v>5</v>
      </c>
      <c r="I211" s="233"/>
      <c r="J211" s="234">
        <f>ROUND(I211*H211,2)</f>
        <v>0</v>
      </c>
      <c r="K211" s="230" t="s">
        <v>194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0.00014999999999999999</v>
      </c>
      <c r="R211" s="237">
        <f>Q211*H211</f>
        <v>0.00074999999999999991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190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190</v>
      </c>
      <c r="BM211" s="239" t="s">
        <v>1529</v>
      </c>
    </row>
    <row r="212" s="2" customFormat="1" ht="37.8" customHeight="1">
      <c r="A212" s="39"/>
      <c r="B212" s="40"/>
      <c r="C212" s="228" t="s">
        <v>294</v>
      </c>
      <c r="D212" s="228" t="s">
        <v>186</v>
      </c>
      <c r="E212" s="229" t="s">
        <v>1530</v>
      </c>
      <c r="F212" s="230" t="s">
        <v>1531</v>
      </c>
      <c r="G212" s="231" t="s">
        <v>247</v>
      </c>
      <c r="H212" s="232">
        <v>4</v>
      </c>
      <c r="I212" s="233"/>
      <c r="J212" s="234">
        <f>ROUND(I212*H212,2)</f>
        <v>0</v>
      </c>
      <c r="K212" s="230" t="s">
        <v>194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0.00017000000000000001</v>
      </c>
      <c r="R212" s="237">
        <f>Q212*H212</f>
        <v>0.00068000000000000005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190</v>
      </c>
      <c r="AT212" s="239" t="s">
        <v>186</v>
      </c>
      <c r="AU212" s="239" t="s">
        <v>85</v>
      </c>
      <c r="AY212" s="18" t="s">
        <v>183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190</v>
      </c>
      <c r="BM212" s="239" t="s">
        <v>1532</v>
      </c>
    </row>
    <row r="213" s="2" customFormat="1" ht="24.15" customHeight="1">
      <c r="A213" s="39"/>
      <c r="B213" s="40"/>
      <c r="C213" s="228" t="s">
        <v>399</v>
      </c>
      <c r="D213" s="228" t="s">
        <v>186</v>
      </c>
      <c r="E213" s="229" t="s">
        <v>1533</v>
      </c>
      <c r="F213" s="230" t="s">
        <v>1534</v>
      </c>
      <c r="G213" s="231" t="s">
        <v>350</v>
      </c>
      <c r="H213" s="232">
        <v>0.52300000000000002</v>
      </c>
      <c r="I213" s="233"/>
      <c r="J213" s="234">
        <f>ROUND(I213*H213,2)</f>
        <v>0</v>
      </c>
      <c r="K213" s="230" t="s">
        <v>194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190</v>
      </c>
      <c r="AT213" s="239" t="s">
        <v>186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190</v>
      </c>
      <c r="BM213" s="239" t="s">
        <v>1535</v>
      </c>
    </row>
    <row r="214" s="12" customFormat="1" ht="22.8" customHeight="1">
      <c r="A214" s="12"/>
      <c r="B214" s="212"/>
      <c r="C214" s="213"/>
      <c r="D214" s="214" t="s">
        <v>75</v>
      </c>
      <c r="E214" s="226" t="s">
        <v>1536</v>
      </c>
      <c r="F214" s="226" t="s">
        <v>1537</v>
      </c>
      <c r="G214" s="213"/>
      <c r="H214" s="213"/>
      <c r="I214" s="216"/>
      <c r="J214" s="227">
        <f>BK214</f>
        <v>0</v>
      </c>
      <c r="K214" s="213"/>
      <c r="L214" s="218"/>
      <c r="M214" s="219"/>
      <c r="N214" s="220"/>
      <c r="O214" s="220"/>
      <c r="P214" s="221">
        <f>SUM(P215:P232)</f>
        <v>0</v>
      </c>
      <c r="Q214" s="220"/>
      <c r="R214" s="221">
        <f>SUM(R215:R232)</f>
        <v>0.54706999999999995</v>
      </c>
      <c r="S214" s="220"/>
      <c r="T214" s="222">
        <f>SUM(T215:T232)</f>
        <v>0.72155000000000002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3" t="s">
        <v>85</v>
      </c>
      <c r="AT214" s="224" t="s">
        <v>75</v>
      </c>
      <c r="AU214" s="224" t="s">
        <v>83</v>
      </c>
      <c r="AY214" s="223" t="s">
        <v>183</v>
      </c>
      <c r="BK214" s="225">
        <f>SUM(BK215:BK232)</f>
        <v>0</v>
      </c>
    </row>
    <row r="215" s="2" customFormat="1" ht="16.5" customHeight="1">
      <c r="A215" s="39"/>
      <c r="B215" s="40"/>
      <c r="C215" s="228" t="s">
        <v>297</v>
      </c>
      <c r="D215" s="228" t="s">
        <v>186</v>
      </c>
      <c r="E215" s="229" t="s">
        <v>1538</v>
      </c>
      <c r="F215" s="230" t="s">
        <v>1539</v>
      </c>
      <c r="G215" s="231" t="s">
        <v>238</v>
      </c>
      <c r="H215" s="232">
        <v>12</v>
      </c>
      <c r="I215" s="233"/>
      <c r="J215" s="234">
        <f>ROUND(I215*H215,2)</f>
        <v>0</v>
      </c>
      <c r="K215" s="230" t="s">
        <v>194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0.034200000000000001</v>
      </c>
      <c r="T215" s="238">
        <f>S215*H215</f>
        <v>0.41039999999999999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190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190</v>
      </c>
      <c r="BM215" s="239" t="s">
        <v>1540</v>
      </c>
    </row>
    <row r="216" s="2" customFormat="1" ht="24.15" customHeight="1">
      <c r="A216" s="39"/>
      <c r="B216" s="40"/>
      <c r="C216" s="228" t="s">
        <v>406</v>
      </c>
      <c r="D216" s="228" t="s">
        <v>186</v>
      </c>
      <c r="E216" s="229" t="s">
        <v>1541</v>
      </c>
      <c r="F216" s="230" t="s">
        <v>1542</v>
      </c>
      <c r="G216" s="231" t="s">
        <v>238</v>
      </c>
      <c r="H216" s="232">
        <v>12</v>
      </c>
      <c r="I216" s="233"/>
      <c r="J216" s="234">
        <f>ROUND(I216*H216,2)</f>
        <v>0</v>
      </c>
      <c r="K216" s="230" t="s">
        <v>194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0.016969999999999999</v>
      </c>
      <c r="R216" s="237">
        <f>Q216*H216</f>
        <v>0.20363999999999999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190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190</v>
      </c>
      <c r="BM216" s="239" t="s">
        <v>1543</v>
      </c>
    </row>
    <row r="217" s="2" customFormat="1" ht="24.15" customHeight="1">
      <c r="A217" s="39"/>
      <c r="B217" s="40"/>
      <c r="C217" s="228" t="s">
        <v>301</v>
      </c>
      <c r="D217" s="228" t="s">
        <v>186</v>
      </c>
      <c r="E217" s="229" t="s">
        <v>1544</v>
      </c>
      <c r="F217" s="230" t="s">
        <v>1545</v>
      </c>
      <c r="G217" s="231" t="s">
        <v>238</v>
      </c>
      <c r="H217" s="232">
        <v>5</v>
      </c>
      <c r="I217" s="233"/>
      <c r="J217" s="234">
        <f>ROUND(I217*H217,2)</f>
        <v>0</v>
      </c>
      <c r="K217" s="230" t="s">
        <v>194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0.01908</v>
      </c>
      <c r="R217" s="237">
        <f>Q217*H217</f>
        <v>0.095399999999999999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190</v>
      </c>
      <c r="AT217" s="239" t="s">
        <v>186</v>
      </c>
      <c r="AU217" s="239" t="s">
        <v>85</v>
      </c>
      <c r="AY217" s="18" t="s">
        <v>183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190</v>
      </c>
      <c r="BM217" s="239" t="s">
        <v>1546</v>
      </c>
    </row>
    <row r="218" s="2" customFormat="1" ht="24.15" customHeight="1">
      <c r="A218" s="39"/>
      <c r="B218" s="40"/>
      <c r="C218" s="228" t="s">
        <v>415</v>
      </c>
      <c r="D218" s="228" t="s">
        <v>186</v>
      </c>
      <c r="E218" s="229" t="s">
        <v>1547</v>
      </c>
      <c r="F218" s="230" t="s">
        <v>1548</v>
      </c>
      <c r="G218" s="231" t="s">
        <v>238</v>
      </c>
      <c r="H218" s="232">
        <v>5</v>
      </c>
      <c r="I218" s="233"/>
      <c r="J218" s="234">
        <f>ROUND(I218*H218,2)</f>
        <v>0</v>
      </c>
      <c r="K218" s="230" t="s">
        <v>194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0.01107</v>
      </c>
      <c r="T218" s="238">
        <f>S218*H218</f>
        <v>0.055349999999999996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190</v>
      </c>
      <c r="AT218" s="239" t="s">
        <v>186</v>
      </c>
      <c r="AU218" s="239" t="s">
        <v>85</v>
      </c>
      <c r="AY218" s="18" t="s">
        <v>183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190</v>
      </c>
      <c r="BM218" s="239" t="s">
        <v>1549</v>
      </c>
    </row>
    <row r="219" s="2" customFormat="1" ht="16.5" customHeight="1">
      <c r="A219" s="39"/>
      <c r="B219" s="40"/>
      <c r="C219" s="228" t="s">
        <v>304</v>
      </c>
      <c r="D219" s="228" t="s">
        <v>186</v>
      </c>
      <c r="E219" s="229" t="s">
        <v>1550</v>
      </c>
      <c r="F219" s="230" t="s">
        <v>1551</v>
      </c>
      <c r="G219" s="231" t="s">
        <v>238</v>
      </c>
      <c r="H219" s="232">
        <v>10</v>
      </c>
      <c r="I219" s="233"/>
      <c r="J219" s="234">
        <f>ROUND(I219*H219,2)</f>
        <v>0</v>
      </c>
      <c r="K219" s="230" t="s">
        <v>194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0.019460000000000002</v>
      </c>
      <c r="T219" s="238">
        <f>S219*H219</f>
        <v>0.19460000000000002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190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190</v>
      </c>
      <c r="BM219" s="239" t="s">
        <v>1552</v>
      </c>
    </row>
    <row r="220" s="2" customFormat="1" ht="24.15" customHeight="1">
      <c r="A220" s="39"/>
      <c r="B220" s="40"/>
      <c r="C220" s="228" t="s">
        <v>422</v>
      </c>
      <c r="D220" s="228" t="s">
        <v>186</v>
      </c>
      <c r="E220" s="229" t="s">
        <v>1553</v>
      </c>
      <c r="F220" s="230" t="s">
        <v>1554</v>
      </c>
      <c r="G220" s="231" t="s">
        <v>238</v>
      </c>
      <c r="H220" s="232">
        <v>9</v>
      </c>
      <c r="I220" s="233"/>
      <c r="J220" s="234">
        <f>ROUND(I220*H220,2)</f>
        <v>0</v>
      </c>
      <c r="K220" s="230" t="s">
        <v>194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0.020729999999999998</v>
      </c>
      <c r="R220" s="237">
        <f>Q220*H220</f>
        <v>0.18656999999999999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190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190</v>
      </c>
      <c r="BM220" s="239" t="s">
        <v>1555</v>
      </c>
    </row>
    <row r="221" s="2" customFormat="1" ht="16.5" customHeight="1">
      <c r="A221" s="39"/>
      <c r="B221" s="40"/>
      <c r="C221" s="228" t="s">
        <v>308</v>
      </c>
      <c r="D221" s="228" t="s">
        <v>186</v>
      </c>
      <c r="E221" s="229" t="s">
        <v>1556</v>
      </c>
      <c r="F221" s="230" t="s">
        <v>1557</v>
      </c>
      <c r="G221" s="231" t="s">
        <v>238</v>
      </c>
      <c r="H221" s="232">
        <v>2</v>
      </c>
      <c r="I221" s="233"/>
      <c r="J221" s="234">
        <f>ROUND(I221*H221,2)</f>
        <v>0</v>
      </c>
      <c r="K221" s="230" t="s">
        <v>194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0.018800000000000001</v>
      </c>
      <c r="T221" s="238">
        <f>S221*H221</f>
        <v>0.037600000000000001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190</v>
      </c>
      <c r="AT221" s="239" t="s">
        <v>186</v>
      </c>
      <c r="AU221" s="239" t="s">
        <v>85</v>
      </c>
      <c r="AY221" s="18" t="s">
        <v>183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190</v>
      </c>
      <c r="BM221" s="239" t="s">
        <v>1558</v>
      </c>
    </row>
    <row r="222" s="2" customFormat="1" ht="24.15" customHeight="1">
      <c r="A222" s="39"/>
      <c r="B222" s="40"/>
      <c r="C222" s="228" t="s">
        <v>429</v>
      </c>
      <c r="D222" s="228" t="s">
        <v>186</v>
      </c>
      <c r="E222" s="229" t="s">
        <v>1559</v>
      </c>
      <c r="F222" s="230" t="s">
        <v>1560</v>
      </c>
      <c r="G222" s="231" t="s">
        <v>238</v>
      </c>
      <c r="H222" s="232">
        <v>2</v>
      </c>
      <c r="I222" s="233"/>
      <c r="J222" s="234">
        <f>ROUND(I222*H222,2)</f>
        <v>0</v>
      </c>
      <c r="K222" s="230" t="s">
        <v>194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0.014749999999999999</v>
      </c>
      <c r="R222" s="237">
        <f>Q222*H222</f>
        <v>0.029499999999999998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190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190</v>
      </c>
      <c r="BM222" s="239" t="s">
        <v>1561</v>
      </c>
    </row>
    <row r="223" s="2" customFormat="1" ht="33" customHeight="1">
      <c r="A223" s="39"/>
      <c r="B223" s="40"/>
      <c r="C223" s="228" t="s">
        <v>311</v>
      </c>
      <c r="D223" s="228" t="s">
        <v>186</v>
      </c>
      <c r="E223" s="229" t="s">
        <v>1562</v>
      </c>
      <c r="F223" s="230" t="s">
        <v>1563</v>
      </c>
      <c r="G223" s="231" t="s">
        <v>350</v>
      </c>
      <c r="H223" s="232">
        <v>0.72099999999999997</v>
      </c>
      <c r="I223" s="233"/>
      <c r="J223" s="234">
        <f>ROUND(I223*H223,2)</f>
        <v>0</v>
      </c>
      <c r="K223" s="230" t="s">
        <v>1080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190</v>
      </c>
      <c r="AT223" s="239" t="s">
        <v>186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190</v>
      </c>
      <c r="BM223" s="239" t="s">
        <v>1564</v>
      </c>
    </row>
    <row r="224" s="2" customFormat="1" ht="24.15" customHeight="1">
      <c r="A224" s="39"/>
      <c r="B224" s="40"/>
      <c r="C224" s="228" t="s">
        <v>436</v>
      </c>
      <c r="D224" s="228" t="s">
        <v>186</v>
      </c>
      <c r="E224" s="229" t="s">
        <v>1565</v>
      </c>
      <c r="F224" s="230" t="s">
        <v>1566</v>
      </c>
      <c r="G224" s="231" t="s">
        <v>238</v>
      </c>
      <c r="H224" s="232">
        <v>35</v>
      </c>
      <c r="I224" s="233"/>
      <c r="J224" s="234">
        <f>ROUND(I224*H224,2)</f>
        <v>0</v>
      </c>
      <c r="K224" s="230" t="s">
        <v>194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0.00024000000000000001</v>
      </c>
      <c r="R224" s="237">
        <f>Q224*H224</f>
        <v>0.0083999999999999995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190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1567</v>
      </c>
    </row>
    <row r="225" s="2" customFormat="1" ht="16.5" customHeight="1">
      <c r="A225" s="39"/>
      <c r="B225" s="40"/>
      <c r="C225" s="228" t="s">
        <v>315</v>
      </c>
      <c r="D225" s="228" t="s">
        <v>186</v>
      </c>
      <c r="E225" s="229" t="s">
        <v>1568</v>
      </c>
      <c r="F225" s="230" t="s">
        <v>1569</v>
      </c>
      <c r="G225" s="231" t="s">
        <v>238</v>
      </c>
      <c r="H225" s="232">
        <v>10</v>
      </c>
      <c r="I225" s="233"/>
      <c r="J225" s="234">
        <f>ROUND(I225*H225,2)</f>
        <v>0</v>
      </c>
      <c r="K225" s="230" t="s">
        <v>194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0.00085999999999999998</v>
      </c>
      <c r="T225" s="238">
        <f>S225*H225</f>
        <v>0.0086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190</v>
      </c>
      <c r="AT225" s="239" t="s">
        <v>186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190</v>
      </c>
      <c r="BM225" s="239" t="s">
        <v>1570</v>
      </c>
    </row>
    <row r="226" s="2" customFormat="1" ht="24.15" customHeight="1">
      <c r="A226" s="39"/>
      <c r="B226" s="40"/>
      <c r="C226" s="228" t="s">
        <v>443</v>
      </c>
      <c r="D226" s="228" t="s">
        <v>186</v>
      </c>
      <c r="E226" s="229" t="s">
        <v>1571</v>
      </c>
      <c r="F226" s="230" t="s">
        <v>1572</v>
      </c>
      <c r="G226" s="231" t="s">
        <v>238</v>
      </c>
      <c r="H226" s="232">
        <v>2</v>
      </c>
      <c r="I226" s="233"/>
      <c r="J226" s="234">
        <f>ROUND(I226*H226,2)</f>
        <v>0</v>
      </c>
      <c r="K226" s="230" t="s">
        <v>194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0.00172</v>
      </c>
      <c r="R226" s="237">
        <f>Q226*H226</f>
        <v>0.0034399999999999999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190</v>
      </c>
      <c r="AT226" s="239" t="s">
        <v>186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1573</v>
      </c>
    </row>
    <row r="227" s="2" customFormat="1" ht="16.5" customHeight="1">
      <c r="A227" s="39"/>
      <c r="B227" s="40"/>
      <c r="C227" s="228" t="s">
        <v>318</v>
      </c>
      <c r="D227" s="228" t="s">
        <v>186</v>
      </c>
      <c r="E227" s="229" t="s">
        <v>1574</v>
      </c>
      <c r="F227" s="230" t="s">
        <v>1575</v>
      </c>
      <c r="G227" s="231" t="s">
        <v>238</v>
      </c>
      <c r="H227" s="232">
        <v>9</v>
      </c>
      <c r="I227" s="233"/>
      <c r="J227" s="234">
        <f>ROUND(I227*H227,2)</f>
        <v>0</v>
      </c>
      <c r="K227" s="230" t="s">
        <v>194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0.0018400000000000001</v>
      </c>
      <c r="R227" s="237">
        <f>Q227*H227</f>
        <v>0.016560000000000002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190</v>
      </c>
      <c r="AT227" s="239" t="s">
        <v>186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190</v>
      </c>
      <c r="BM227" s="239" t="s">
        <v>1576</v>
      </c>
    </row>
    <row r="228" s="2" customFormat="1" ht="16.5" customHeight="1">
      <c r="A228" s="39"/>
      <c r="B228" s="40"/>
      <c r="C228" s="228" t="s">
        <v>450</v>
      </c>
      <c r="D228" s="228" t="s">
        <v>186</v>
      </c>
      <c r="E228" s="229" t="s">
        <v>1577</v>
      </c>
      <c r="F228" s="230" t="s">
        <v>1578</v>
      </c>
      <c r="G228" s="231" t="s">
        <v>247</v>
      </c>
      <c r="H228" s="232">
        <v>1</v>
      </c>
      <c r="I228" s="233"/>
      <c r="J228" s="234">
        <f>ROUND(I228*H228,2)</f>
        <v>0</v>
      </c>
      <c r="K228" s="230" t="s">
        <v>194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0.0022499999999999998</v>
      </c>
      <c r="T228" s="238">
        <f>S228*H228</f>
        <v>0.0022499999999999998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190</v>
      </c>
      <c r="AT228" s="239" t="s">
        <v>186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190</v>
      </c>
      <c r="BM228" s="239" t="s">
        <v>1579</v>
      </c>
    </row>
    <row r="229" s="2" customFormat="1" ht="16.5" customHeight="1">
      <c r="A229" s="39"/>
      <c r="B229" s="40"/>
      <c r="C229" s="228" t="s">
        <v>322</v>
      </c>
      <c r="D229" s="228" t="s">
        <v>186</v>
      </c>
      <c r="E229" s="229" t="s">
        <v>1580</v>
      </c>
      <c r="F229" s="230" t="s">
        <v>1581</v>
      </c>
      <c r="G229" s="231" t="s">
        <v>247</v>
      </c>
      <c r="H229" s="232">
        <v>15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0.00084999999999999995</v>
      </c>
      <c r="T229" s="238">
        <f>S229*H229</f>
        <v>0.012749999999999999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1582</v>
      </c>
    </row>
    <row r="230" s="2" customFormat="1" ht="16.5" customHeight="1">
      <c r="A230" s="39"/>
      <c r="B230" s="40"/>
      <c r="C230" s="228" t="s">
        <v>457</v>
      </c>
      <c r="D230" s="228" t="s">
        <v>186</v>
      </c>
      <c r="E230" s="229" t="s">
        <v>1583</v>
      </c>
      <c r="F230" s="230" t="s">
        <v>1584</v>
      </c>
      <c r="G230" s="231" t="s">
        <v>247</v>
      </c>
      <c r="H230" s="232">
        <v>9</v>
      </c>
      <c r="I230" s="233"/>
      <c r="J230" s="234">
        <f>ROUND(I230*H230,2)</f>
        <v>0</v>
      </c>
      <c r="K230" s="230" t="s">
        <v>194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0.00024000000000000001</v>
      </c>
      <c r="R230" s="237">
        <f>Q230*H230</f>
        <v>0.00216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190</v>
      </c>
      <c r="AT230" s="239" t="s">
        <v>186</v>
      </c>
      <c r="AU230" s="239" t="s">
        <v>85</v>
      </c>
      <c r="AY230" s="18" t="s">
        <v>183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190</v>
      </c>
      <c r="BM230" s="239" t="s">
        <v>1585</v>
      </c>
    </row>
    <row r="231" s="2" customFormat="1" ht="16.5" customHeight="1">
      <c r="A231" s="39"/>
      <c r="B231" s="40"/>
      <c r="C231" s="228" t="s">
        <v>325</v>
      </c>
      <c r="D231" s="228" t="s">
        <v>186</v>
      </c>
      <c r="E231" s="229" t="s">
        <v>1586</v>
      </c>
      <c r="F231" s="230" t="s">
        <v>1587</v>
      </c>
      <c r="G231" s="231" t="s">
        <v>247</v>
      </c>
      <c r="H231" s="232">
        <v>5</v>
      </c>
      <c r="I231" s="233"/>
      <c r="J231" s="234">
        <f>ROUND(I231*H231,2)</f>
        <v>0</v>
      </c>
      <c r="K231" s="230" t="s">
        <v>194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0.00027999999999999998</v>
      </c>
      <c r="R231" s="237">
        <f>Q231*H231</f>
        <v>0.0013999999999999998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190</v>
      </c>
      <c r="AT231" s="239" t="s">
        <v>186</v>
      </c>
      <c r="AU231" s="239" t="s">
        <v>85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190</v>
      </c>
      <c r="BM231" s="239" t="s">
        <v>1588</v>
      </c>
    </row>
    <row r="232" s="2" customFormat="1" ht="24.15" customHeight="1">
      <c r="A232" s="39"/>
      <c r="B232" s="40"/>
      <c r="C232" s="228" t="s">
        <v>466</v>
      </c>
      <c r="D232" s="228" t="s">
        <v>186</v>
      </c>
      <c r="E232" s="229" t="s">
        <v>1589</v>
      </c>
      <c r="F232" s="230" t="s">
        <v>1590</v>
      </c>
      <c r="G232" s="231" t="s">
        <v>350</v>
      </c>
      <c r="H232" s="232">
        <v>0.54700000000000004</v>
      </c>
      <c r="I232" s="233"/>
      <c r="J232" s="234">
        <f>ROUND(I232*H232,2)</f>
        <v>0</v>
      </c>
      <c r="K232" s="230" t="s">
        <v>194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190</v>
      </c>
      <c r="AT232" s="239" t="s">
        <v>186</v>
      </c>
      <c r="AU232" s="239" t="s">
        <v>85</v>
      </c>
      <c r="AY232" s="18" t="s">
        <v>183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190</v>
      </c>
      <c r="BM232" s="239" t="s">
        <v>1591</v>
      </c>
    </row>
    <row r="233" s="12" customFormat="1" ht="22.8" customHeight="1">
      <c r="A233" s="12"/>
      <c r="B233" s="212"/>
      <c r="C233" s="213"/>
      <c r="D233" s="214" t="s">
        <v>75</v>
      </c>
      <c r="E233" s="226" t="s">
        <v>1592</v>
      </c>
      <c r="F233" s="226" t="s">
        <v>1593</v>
      </c>
      <c r="G233" s="213"/>
      <c r="H233" s="213"/>
      <c r="I233" s="216"/>
      <c r="J233" s="227">
        <f>BK233</f>
        <v>0</v>
      </c>
      <c r="K233" s="213"/>
      <c r="L233" s="218"/>
      <c r="M233" s="219"/>
      <c r="N233" s="220"/>
      <c r="O233" s="220"/>
      <c r="P233" s="221">
        <f>SUM(P234:P236)</f>
        <v>0</v>
      </c>
      <c r="Q233" s="220"/>
      <c r="R233" s="221">
        <f>SUM(R234:R236)</f>
        <v>0.27780000000000005</v>
      </c>
      <c r="S233" s="220"/>
      <c r="T233" s="222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3" t="s">
        <v>85</v>
      </c>
      <c r="AT233" s="224" t="s">
        <v>75</v>
      </c>
      <c r="AU233" s="224" t="s">
        <v>83</v>
      </c>
      <c r="AY233" s="223" t="s">
        <v>183</v>
      </c>
      <c r="BK233" s="225">
        <f>SUM(BK234:BK236)</f>
        <v>0</v>
      </c>
    </row>
    <row r="234" s="2" customFormat="1" ht="24.15" customHeight="1">
      <c r="A234" s="39"/>
      <c r="B234" s="40"/>
      <c r="C234" s="228" t="s">
        <v>329</v>
      </c>
      <c r="D234" s="228" t="s">
        <v>186</v>
      </c>
      <c r="E234" s="229" t="s">
        <v>1594</v>
      </c>
      <c r="F234" s="230" t="s">
        <v>1595</v>
      </c>
      <c r="G234" s="231" t="s">
        <v>238</v>
      </c>
      <c r="H234" s="232">
        <v>5</v>
      </c>
      <c r="I234" s="233"/>
      <c r="J234" s="234">
        <f>ROUND(I234*H234,2)</f>
        <v>0</v>
      </c>
      <c r="K234" s="230" t="s">
        <v>194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0.015599999999999999</v>
      </c>
      <c r="R234" s="237">
        <f>Q234*H234</f>
        <v>0.078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190</v>
      </c>
      <c r="AT234" s="239" t="s">
        <v>186</v>
      </c>
      <c r="AU234" s="239" t="s">
        <v>85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190</v>
      </c>
      <c r="BM234" s="239" t="s">
        <v>1596</v>
      </c>
    </row>
    <row r="235" s="2" customFormat="1" ht="33" customHeight="1">
      <c r="A235" s="39"/>
      <c r="B235" s="40"/>
      <c r="C235" s="228" t="s">
        <v>474</v>
      </c>
      <c r="D235" s="228" t="s">
        <v>186</v>
      </c>
      <c r="E235" s="229" t="s">
        <v>1597</v>
      </c>
      <c r="F235" s="230" t="s">
        <v>1598</v>
      </c>
      <c r="G235" s="231" t="s">
        <v>238</v>
      </c>
      <c r="H235" s="232">
        <v>12</v>
      </c>
      <c r="I235" s="233"/>
      <c r="J235" s="234">
        <f>ROUND(I235*H235,2)</f>
        <v>0</v>
      </c>
      <c r="K235" s="230" t="s">
        <v>194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0.016650000000000002</v>
      </c>
      <c r="R235" s="237">
        <f>Q235*H235</f>
        <v>0.19980000000000003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190</v>
      </c>
      <c r="AT235" s="239" t="s">
        <v>186</v>
      </c>
      <c r="AU235" s="239" t="s">
        <v>85</v>
      </c>
      <c r="AY235" s="18" t="s">
        <v>183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190</v>
      </c>
      <c r="BM235" s="239" t="s">
        <v>1599</v>
      </c>
    </row>
    <row r="236" s="2" customFormat="1" ht="24.15" customHeight="1">
      <c r="A236" s="39"/>
      <c r="B236" s="40"/>
      <c r="C236" s="228" t="s">
        <v>332</v>
      </c>
      <c r="D236" s="228" t="s">
        <v>186</v>
      </c>
      <c r="E236" s="229" t="s">
        <v>1600</v>
      </c>
      <c r="F236" s="230" t="s">
        <v>1601</v>
      </c>
      <c r="G236" s="231" t="s">
        <v>350</v>
      </c>
      <c r="H236" s="232">
        <v>0.27800000000000002</v>
      </c>
      <c r="I236" s="233"/>
      <c r="J236" s="234">
        <f>ROUND(I236*H236,2)</f>
        <v>0</v>
      </c>
      <c r="K236" s="230" t="s">
        <v>194</v>
      </c>
      <c r="L236" s="45"/>
      <c r="M236" s="252" t="s">
        <v>1</v>
      </c>
      <c r="N236" s="253" t="s">
        <v>41</v>
      </c>
      <c r="O236" s="254"/>
      <c r="P236" s="255">
        <f>O236*H236</f>
        <v>0</v>
      </c>
      <c r="Q236" s="255">
        <v>0</v>
      </c>
      <c r="R236" s="255">
        <f>Q236*H236</f>
        <v>0</v>
      </c>
      <c r="S236" s="255">
        <v>0</v>
      </c>
      <c r="T236" s="25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190</v>
      </c>
      <c r="AT236" s="239" t="s">
        <v>186</v>
      </c>
      <c r="AU236" s="239" t="s">
        <v>85</v>
      </c>
      <c r="AY236" s="18" t="s">
        <v>183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190</v>
      </c>
      <c r="BM236" s="239" t="s">
        <v>1602</v>
      </c>
    </row>
    <row r="237" s="2" customFormat="1" ht="6.96" customHeight="1">
      <c r="A237" s="39"/>
      <c r="B237" s="67"/>
      <c r="C237" s="68"/>
      <c r="D237" s="68"/>
      <c r="E237" s="68"/>
      <c r="F237" s="68"/>
      <c r="G237" s="68"/>
      <c r="H237" s="68"/>
      <c r="I237" s="68"/>
      <c r="J237" s="68"/>
      <c r="K237" s="68"/>
      <c r="L237" s="45"/>
      <c r="M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</row>
  </sheetData>
  <sheetProtection sheet="1" autoFilter="0" formatColumns="0" formatRows="0" objects="1" scenarios="1" spinCount="100000" saltValue="xW0g8+16RYSmsLZuuex5E5OSOdis9EdfFOrSTifQPQEZ23khRe2SFrgy1W4J656r0ATFmvLwDntjgGZCXel6+Q==" hashValue="HYoKeYX2i+Om+eu1HqrZ6TDxLLTOwh2TfAgzgIsgvMBIhEHQW+lEQygvIDEN7/EXn9xQ/J9KvzGL4/gmUKCxow==" algorithmName="SHA-512" password="CC35"/>
  <autoFilter ref="C134:K23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1:H121"/>
    <mergeCell ref="E125:H125"/>
    <mergeCell ref="E123:H123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862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1603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28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ROUND(J130,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ROUND((SUM(BE130:BE162)),  2)</f>
        <v>0</v>
      </c>
      <c r="G37" s="39"/>
      <c r="H37" s="39"/>
      <c r="I37" s="166">
        <v>0.20999999999999999</v>
      </c>
      <c r="J37" s="165">
        <f>ROUND(((SUM(BE130:BE162))*I37),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ROUND((SUM(BF130:BF162)),  2)</f>
        <v>0</v>
      </c>
      <c r="G38" s="39"/>
      <c r="H38" s="39"/>
      <c r="I38" s="166">
        <v>0.12</v>
      </c>
      <c r="J38" s="165">
        <f>ROUND(((SUM(BF130:BF162))*I38),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ROUND((SUM(BG130:BG162)),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ROUND((SUM(BH130:BH162)),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ROUND((SUM(BI130:BI162)),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862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SO-01 ELE - Elektromontáže - budova 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J130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1604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1605</v>
      </c>
      <c r="E102" s="198"/>
      <c r="F102" s="198"/>
      <c r="G102" s="198"/>
      <c r="H102" s="198"/>
      <c r="I102" s="198"/>
      <c r="J102" s="199">
        <f>J132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1606</v>
      </c>
      <c r="E103" s="198"/>
      <c r="F103" s="198"/>
      <c r="G103" s="198"/>
      <c r="H103" s="198"/>
      <c r="I103" s="198"/>
      <c r="J103" s="199">
        <f>J133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6"/>
      <c r="C104" s="134"/>
      <c r="D104" s="197" t="s">
        <v>1607</v>
      </c>
      <c r="E104" s="198"/>
      <c r="F104" s="198"/>
      <c r="G104" s="198"/>
      <c r="H104" s="198"/>
      <c r="I104" s="198"/>
      <c r="J104" s="199">
        <f>J155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6"/>
      <c r="C105" s="134"/>
      <c r="D105" s="197" t="s">
        <v>1608</v>
      </c>
      <c r="E105" s="198"/>
      <c r="F105" s="198"/>
      <c r="G105" s="198"/>
      <c r="H105" s="198"/>
      <c r="I105" s="198"/>
      <c r="J105" s="199">
        <f>J159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6"/>
      <c r="C106" s="134"/>
      <c r="D106" s="197" t="s">
        <v>1609</v>
      </c>
      <c r="E106" s="198"/>
      <c r="F106" s="198"/>
      <c r="G106" s="198"/>
      <c r="H106" s="198"/>
      <c r="I106" s="198"/>
      <c r="J106" s="199">
        <f>J161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168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ČZU akce - sloučení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145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1" customFormat="1" ht="16.5" customHeight="1">
      <c r="B118" s="22"/>
      <c r="C118" s="23"/>
      <c r="D118" s="23"/>
      <c r="E118" s="185" t="s">
        <v>861</v>
      </c>
      <c r="F118" s="23"/>
      <c r="G118" s="23"/>
      <c r="H118" s="23"/>
      <c r="I118" s="23"/>
      <c r="J118" s="23"/>
      <c r="K118" s="23"/>
      <c r="L118" s="21"/>
    </row>
    <row r="119" s="1" customFormat="1" ht="12" customHeight="1">
      <c r="B119" s="22"/>
      <c r="C119" s="33" t="s">
        <v>147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295" t="s">
        <v>862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1332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E13</f>
        <v>SO-01 ELE - Elektromontáže - budova I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F16</f>
        <v>areál ČZU v Praze</v>
      </c>
      <c r="G124" s="41"/>
      <c r="H124" s="41"/>
      <c r="I124" s="33" t="s">
        <v>22</v>
      </c>
      <c r="J124" s="80" t="str">
        <f>IF(J16="","",J16)</f>
        <v>15. 7. 2024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E19</f>
        <v>ČZU v Praze, Kamýcká 129, 165 00 Praha 6 - Suchdol</v>
      </c>
      <c r="G126" s="41"/>
      <c r="H126" s="41"/>
      <c r="I126" s="33" t="s">
        <v>31</v>
      </c>
      <c r="J126" s="37" t="str">
        <f>E25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29</v>
      </c>
      <c r="D127" s="41"/>
      <c r="E127" s="41"/>
      <c r="F127" s="28" t="str">
        <f>IF(E22="","",E22)</f>
        <v>Vyplň údaj</v>
      </c>
      <c r="G127" s="41"/>
      <c r="H127" s="41"/>
      <c r="I127" s="33" t="s">
        <v>34</v>
      </c>
      <c r="J127" s="37" t="str">
        <f>E28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1"/>
      <c r="B129" s="202"/>
      <c r="C129" s="203" t="s">
        <v>169</v>
      </c>
      <c r="D129" s="204" t="s">
        <v>61</v>
      </c>
      <c r="E129" s="204" t="s">
        <v>57</v>
      </c>
      <c r="F129" s="204" t="s">
        <v>58</v>
      </c>
      <c r="G129" s="204" t="s">
        <v>170</v>
      </c>
      <c r="H129" s="204" t="s">
        <v>171</v>
      </c>
      <c r="I129" s="204" t="s">
        <v>172</v>
      </c>
      <c r="J129" s="204" t="s">
        <v>151</v>
      </c>
      <c r="K129" s="205" t="s">
        <v>173</v>
      </c>
      <c r="L129" s="206"/>
      <c r="M129" s="101" t="s">
        <v>1</v>
      </c>
      <c r="N129" s="102" t="s">
        <v>40</v>
      </c>
      <c r="O129" s="102" t="s">
        <v>174</v>
      </c>
      <c r="P129" s="102" t="s">
        <v>175</v>
      </c>
      <c r="Q129" s="102" t="s">
        <v>176</v>
      </c>
      <c r="R129" s="102" t="s">
        <v>177</v>
      </c>
      <c r="S129" s="102" t="s">
        <v>178</v>
      </c>
      <c r="T129" s="103" t="s">
        <v>179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9"/>
      <c r="B130" s="40"/>
      <c r="C130" s="108" t="s">
        <v>180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</f>
        <v>0</v>
      </c>
      <c r="Q130" s="105"/>
      <c r="R130" s="209">
        <f>R131</f>
        <v>0</v>
      </c>
      <c r="S130" s="105"/>
      <c r="T130" s="210">
        <f>T131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153</v>
      </c>
      <c r="BK130" s="211">
        <f>BK131</f>
        <v>0</v>
      </c>
    </row>
    <row r="131" s="12" customFormat="1" ht="25.92" customHeight="1">
      <c r="A131" s="12"/>
      <c r="B131" s="212"/>
      <c r="C131" s="213"/>
      <c r="D131" s="214" t="s">
        <v>75</v>
      </c>
      <c r="E131" s="215" t="s">
        <v>191</v>
      </c>
      <c r="F131" s="215" t="s">
        <v>1610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</f>
        <v>0</v>
      </c>
      <c r="Q131" s="220"/>
      <c r="R131" s="221">
        <f>R132</f>
        <v>0</v>
      </c>
      <c r="S131" s="220"/>
      <c r="T131" s="22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100</v>
      </c>
      <c r="AT131" s="224" t="s">
        <v>75</v>
      </c>
      <c r="AU131" s="224" t="s">
        <v>76</v>
      </c>
      <c r="AY131" s="223" t="s">
        <v>183</v>
      </c>
      <c r="BK131" s="225">
        <f>BK132</f>
        <v>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1611</v>
      </c>
      <c r="F132" s="226" t="s">
        <v>1612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P133+P155+P159+P161</f>
        <v>0</v>
      </c>
      <c r="Q132" s="220"/>
      <c r="R132" s="221">
        <f>R133+R155+R159+R161</f>
        <v>0</v>
      </c>
      <c r="S132" s="220"/>
      <c r="T132" s="222">
        <f>T133+T155+T159+T161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100</v>
      </c>
      <c r="AT132" s="224" t="s">
        <v>75</v>
      </c>
      <c r="AU132" s="224" t="s">
        <v>83</v>
      </c>
      <c r="AY132" s="223" t="s">
        <v>183</v>
      </c>
      <c r="BK132" s="225">
        <f>BK133+BK155+BK159+BK161</f>
        <v>0</v>
      </c>
    </row>
    <row r="133" s="12" customFormat="1" ht="20.88" customHeight="1">
      <c r="A133" s="12"/>
      <c r="B133" s="212"/>
      <c r="C133" s="213"/>
      <c r="D133" s="214" t="s">
        <v>75</v>
      </c>
      <c r="E133" s="226" t="s">
        <v>556</v>
      </c>
      <c r="F133" s="226" t="s">
        <v>1613</v>
      </c>
      <c r="G133" s="213"/>
      <c r="H133" s="213"/>
      <c r="I133" s="216"/>
      <c r="J133" s="227">
        <f>BK133</f>
        <v>0</v>
      </c>
      <c r="K133" s="213"/>
      <c r="L133" s="218"/>
      <c r="M133" s="219"/>
      <c r="N133" s="220"/>
      <c r="O133" s="220"/>
      <c r="P133" s="221">
        <f>SUM(P134:P154)</f>
        <v>0</v>
      </c>
      <c r="Q133" s="220"/>
      <c r="R133" s="221">
        <f>SUM(R134:R154)</f>
        <v>0</v>
      </c>
      <c r="S133" s="220"/>
      <c r="T133" s="222">
        <f>SUM(T134:T154)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83</v>
      </c>
      <c r="AT133" s="224" t="s">
        <v>75</v>
      </c>
      <c r="AU133" s="224" t="s">
        <v>85</v>
      </c>
      <c r="AY133" s="223" t="s">
        <v>183</v>
      </c>
      <c r="BK133" s="225">
        <f>SUM(BK134:BK154)</f>
        <v>0</v>
      </c>
    </row>
    <row r="134" s="2" customFormat="1" ht="16.5" customHeight="1">
      <c r="A134" s="39"/>
      <c r="B134" s="40"/>
      <c r="C134" s="228" t="s">
        <v>83</v>
      </c>
      <c r="D134" s="228" t="s">
        <v>186</v>
      </c>
      <c r="E134" s="229" t="s">
        <v>1614</v>
      </c>
      <c r="F134" s="230" t="s">
        <v>1615</v>
      </c>
      <c r="G134" s="231" t="s">
        <v>560</v>
      </c>
      <c r="H134" s="232">
        <v>20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304</v>
      </c>
      <c r="AT134" s="239" t="s">
        <v>186</v>
      </c>
      <c r="AU134" s="239" t="s">
        <v>100</v>
      </c>
      <c r="AY134" s="18" t="s">
        <v>183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304</v>
      </c>
      <c r="BM134" s="239" t="s">
        <v>85</v>
      </c>
    </row>
    <row r="135" s="2" customFormat="1" ht="16.5" customHeight="1">
      <c r="A135" s="39"/>
      <c r="B135" s="40"/>
      <c r="C135" s="228" t="s">
        <v>100</v>
      </c>
      <c r="D135" s="228" t="s">
        <v>186</v>
      </c>
      <c r="E135" s="229" t="s">
        <v>1616</v>
      </c>
      <c r="F135" s="230" t="s">
        <v>1617</v>
      </c>
      <c r="G135" s="231" t="s">
        <v>1618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304</v>
      </c>
      <c r="AT135" s="239" t="s">
        <v>186</v>
      </c>
      <c r="AU135" s="239" t="s">
        <v>100</v>
      </c>
      <c r="AY135" s="18" t="s">
        <v>183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304</v>
      </c>
      <c r="BM135" s="239" t="s">
        <v>199</v>
      </c>
    </row>
    <row r="136" s="2" customFormat="1" ht="24.15" customHeight="1">
      <c r="A136" s="39"/>
      <c r="B136" s="40"/>
      <c r="C136" s="228" t="s">
        <v>196</v>
      </c>
      <c r="D136" s="228" t="s">
        <v>186</v>
      </c>
      <c r="E136" s="229" t="s">
        <v>1619</v>
      </c>
      <c r="F136" s="230" t="s">
        <v>1620</v>
      </c>
      <c r="G136" s="231" t="s">
        <v>560</v>
      </c>
      <c r="H136" s="232">
        <v>6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304</v>
      </c>
      <c r="AT136" s="239" t="s">
        <v>186</v>
      </c>
      <c r="AU136" s="239" t="s">
        <v>100</v>
      </c>
      <c r="AY136" s="18" t="s">
        <v>183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304</v>
      </c>
      <c r="BM136" s="239" t="s">
        <v>202</v>
      </c>
    </row>
    <row r="137" s="2" customFormat="1" ht="16.5" customHeight="1">
      <c r="A137" s="39"/>
      <c r="B137" s="40"/>
      <c r="C137" s="228" t="s">
        <v>203</v>
      </c>
      <c r="D137" s="228" t="s">
        <v>186</v>
      </c>
      <c r="E137" s="229" t="s">
        <v>1621</v>
      </c>
      <c r="F137" s="230" t="s">
        <v>1622</v>
      </c>
      <c r="G137" s="231" t="s">
        <v>560</v>
      </c>
      <c r="H137" s="232">
        <v>10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304</v>
      </c>
      <c r="AT137" s="239" t="s">
        <v>186</v>
      </c>
      <c r="AU137" s="239" t="s">
        <v>100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304</v>
      </c>
      <c r="BM137" s="239" t="s">
        <v>206</v>
      </c>
    </row>
    <row r="138" s="2" customFormat="1" ht="16.5" customHeight="1">
      <c r="A138" s="39"/>
      <c r="B138" s="40"/>
      <c r="C138" s="228" t="s">
        <v>199</v>
      </c>
      <c r="D138" s="228" t="s">
        <v>186</v>
      </c>
      <c r="E138" s="229" t="s">
        <v>1623</v>
      </c>
      <c r="F138" s="230" t="s">
        <v>1624</v>
      </c>
      <c r="G138" s="231" t="s">
        <v>560</v>
      </c>
      <c r="H138" s="232">
        <v>6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304</v>
      </c>
      <c r="AT138" s="239" t="s">
        <v>186</v>
      </c>
      <c r="AU138" s="239" t="s">
        <v>100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304</v>
      </c>
      <c r="BM138" s="239" t="s">
        <v>8</v>
      </c>
    </row>
    <row r="139" s="2" customFormat="1" ht="37.8" customHeight="1">
      <c r="A139" s="39"/>
      <c r="B139" s="40"/>
      <c r="C139" s="228" t="s">
        <v>209</v>
      </c>
      <c r="D139" s="228" t="s">
        <v>186</v>
      </c>
      <c r="E139" s="229" t="s">
        <v>1625</v>
      </c>
      <c r="F139" s="230" t="s">
        <v>1626</v>
      </c>
      <c r="G139" s="231" t="s">
        <v>238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304</v>
      </c>
      <c r="AT139" s="239" t="s">
        <v>186</v>
      </c>
      <c r="AU139" s="239" t="s">
        <v>100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304</v>
      </c>
      <c r="BM139" s="239" t="s">
        <v>212</v>
      </c>
    </row>
    <row r="140" s="2" customFormat="1" ht="49.05" customHeight="1">
      <c r="A140" s="39"/>
      <c r="B140" s="40"/>
      <c r="C140" s="228" t="s">
        <v>202</v>
      </c>
      <c r="D140" s="228" t="s">
        <v>186</v>
      </c>
      <c r="E140" s="229" t="s">
        <v>1627</v>
      </c>
      <c r="F140" s="230" t="s">
        <v>1628</v>
      </c>
      <c r="G140" s="231" t="s">
        <v>238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304</v>
      </c>
      <c r="AT140" s="239" t="s">
        <v>186</v>
      </c>
      <c r="AU140" s="239" t="s">
        <v>100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304</v>
      </c>
      <c r="BM140" s="239" t="s">
        <v>190</v>
      </c>
    </row>
    <row r="141" s="2" customFormat="1" ht="37.8" customHeight="1">
      <c r="A141" s="39"/>
      <c r="B141" s="40"/>
      <c r="C141" s="228" t="s">
        <v>215</v>
      </c>
      <c r="D141" s="228" t="s">
        <v>186</v>
      </c>
      <c r="E141" s="229" t="s">
        <v>1629</v>
      </c>
      <c r="F141" s="230" t="s">
        <v>1630</v>
      </c>
      <c r="G141" s="231" t="s">
        <v>238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304</v>
      </c>
      <c r="AT141" s="239" t="s">
        <v>186</v>
      </c>
      <c r="AU141" s="239" t="s">
        <v>100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304</v>
      </c>
      <c r="BM141" s="239" t="s">
        <v>218</v>
      </c>
    </row>
    <row r="142" s="2" customFormat="1" ht="24.15" customHeight="1">
      <c r="A142" s="39"/>
      <c r="B142" s="40"/>
      <c r="C142" s="228" t="s">
        <v>206</v>
      </c>
      <c r="D142" s="228" t="s">
        <v>186</v>
      </c>
      <c r="E142" s="229" t="s">
        <v>1631</v>
      </c>
      <c r="F142" s="230" t="s">
        <v>1632</v>
      </c>
      <c r="G142" s="231" t="s">
        <v>238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304</v>
      </c>
      <c r="AT142" s="239" t="s">
        <v>186</v>
      </c>
      <c r="AU142" s="239" t="s">
        <v>100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304</v>
      </c>
      <c r="BM142" s="239" t="s">
        <v>221</v>
      </c>
    </row>
    <row r="143" s="2" customFormat="1" ht="24.15" customHeight="1">
      <c r="A143" s="39"/>
      <c r="B143" s="40"/>
      <c r="C143" s="228" t="s">
        <v>222</v>
      </c>
      <c r="D143" s="228" t="s">
        <v>186</v>
      </c>
      <c r="E143" s="229" t="s">
        <v>1633</v>
      </c>
      <c r="F143" s="230" t="s">
        <v>1634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304</v>
      </c>
      <c r="AT143" s="239" t="s">
        <v>186</v>
      </c>
      <c r="AU143" s="239" t="s">
        <v>100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304</v>
      </c>
      <c r="BM143" s="239" t="s">
        <v>225</v>
      </c>
    </row>
    <row r="144" s="2" customFormat="1" ht="24.15" customHeight="1">
      <c r="A144" s="39"/>
      <c r="B144" s="40"/>
      <c r="C144" s="228" t="s">
        <v>8</v>
      </c>
      <c r="D144" s="228" t="s">
        <v>186</v>
      </c>
      <c r="E144" s="229" t="s">
        <v>1635</v>
      </c>
      <c r="F144" s="230" t="s">
        <v>1636</v>
      </c>
      <c r="G144" s="231" t="s">
        <v>560</v>
      </c>
      <c r="H144" s="232">
        <v>11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304</v>
      </c>
      <c r="AT144" s="239" t="s">
        <v>186</v>
      </c>
      <c r="AU144" s="239" t="s">
        <v>100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304</v>
      </c>
      <c r="BM144" s="239" t="s">
        <v>228</v>
      </c>
    </row>
    <row r="145" s="2" customFormat="1" ht="24.15" customHeight="1">
      <c r="A145" s="39"/>
      <c r="B145" s="40"/>
      <c r="C145" s="228" t="s">
        <v>229</v>
      </c>
      <c r="D145" s="228" t="s">
        <v>186</v>
      </c>
      <c r="E145" s="229" t="s">
        <v>1637</v>
      </c>
      <c r="F145" s="230" t="s">
        <v>1638</v>
      </c>
      <c r="G145" s="231" t="s">
        <v>238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304</v>
      </c>
      <c r="AT145" s="239" t="s">
        <v>186</v>
      </c>
      <c r="AU145" s="239" t="s">
        <v>100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304</v>
      </c>
      <c r="BM145" s="239" t="s">
        <v>233</v>
      </c>
    </row>
    <row r="146" s="2" customFormat="1" ht="37.8" customHeight="1">
      <c r="A146" s="39"/>
      <c r="B146" s="40"/>
      <c r="C146" s="228" t="s">
        <v>212</v>
      </c>
      <c r="D146" s="228" t="s">
        <v>186</v>
      </c>
      <c r="E146" s="229" t="s">
        <v>1639</v>
      </c>
      <c r="F146" s="230" t="s">
        <v>1640</v>
      </c>
      <c r="G146" s="231" t="s">
        <v>238</v>
      </c>
      <c r="H146" s="232">
        <v>1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304</v>
      </c>
      <c r="AT146" s="239" t="s">
        <v>186</v>
      </c>
      <c r="AU146" s="239" t="s">
        <v>100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304</v>
      </c>
      <c r="BM146" s="239" t="s">
        <v>239</v>
      </c>
    </row>
    <row r="147" s="2" customFormat="1" ht="49.05" customHeight="1">
      <c r="A147" s="39"/>
      <c r="B147" s="40"/>
      <c r="C147" s="228" t="s">
        <v>240</v>
      </c>
      <c r="D147" s="228" t="s">
        <v>186</v>
      </c>
      <c r="E147" s="229" t="s">
        <v>1641</v>
      </c>
      <c r="F147" s="230" t="s">
        <v>1642</v>
      </c>
      <c r="G147" s="231" t="s">
        <v>238</v>
      </c>
      <c r="H147" s="232">
        <v>1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304</v>
      </c>
      <c r="AT147" s="239" t="s">
        <v>186</v>
      </c>
      <c r="AU147" s="239" t="s">
        <v>100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304</v>
      </c>
      <c r="BM147" s="239" t="s">
        <v>244</v>
      </c>
    </row>
    <row r="148" s="2" customFormat="1" ht="24.15" customHeight="1">
      <c r="A148" s="39"/>
      <c r="B148" s="40"/>
      <c r="C148" s="228" t="s">
        <v>190</v>
      </c>
      <c r="D148" s="228" t="s">
        <v>186</v>
      </c>
      <c r="E148" s="229" t="s">
        <v>1643</v>
      </c>
      <c r="F148" s="230" t="s">
        <v>1644</v>
      </c>
      <c r="G148" s="231" t="s">
        <v>238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304</v>
      </c>
      <c r="AT148" s="239" t="s">
        <v>186</v>
      </c>
      <c r="AU148" s="239" t="s">
        <v>100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304</v>
      </c>
      <c r="BM148" s="239" t="s">
        <v>195</v>
      </c>
    </row>
    <row r="149" s="2" customFormat="1" ht="33" customHeight="1">
      <c r="A149" s="39"/>
      <c r="B149" s="40"/>
      <c r="C149" s="228" t="s">
        <v>248</v>
      </c>
      <c r="D149" s="228" t="s">
        <v>186</v>
      </c>
      <c r="E149" s="229" t="s">
        <v>1645</v>
      </c>
      <c r="F149" s="230" t="s">
        <v>1646</v>
      </c>
      <c r="G149" s="231" t="s">
        <v>673</v>
      </c>
      <c r="H149" s="232">
        <v>4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304</v>
      </c>
      <c r="AT149" s="239" t="s">
        <v>186</v>
      </c>
      <c r="AU149" s="239" t="s">
        <v>100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304</v>
      </c>
      <c r="BM149" s="239" t="s">
        <v>251</v>
      </c>
    </row>
    <row r="150" s="2" customFormat="1" ht="16.5" customHeight="1">
      <c r="A150" s="39"/>
      <c r="B150" s="40"/>
      <c r="C150" s="228" t="s">
        <v>218</v>
      </c>
      <c r="D150" s="228" t="s">
        <v>186</v>
      </c>
      <c r="E150" s="229" t="s">
        <v>1647</v>
      </c>
      <c r="F150" s="230" t="s">
        <v>1648</v>
      </c>
      <c r="G150" s="231" t="s">
        <v>1618</v>
      </c>
      <c r="H150" s="232">
        <v>1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304</v>
      </c>
      <c r="AT150" s="239" t="s">
        <v>186</v>
      </c>
      <c r="AU150" s="239" t="s">
        <v>100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304</v>
      </c>
      <c r="BM150" s="239" t="s">
        <v>254</v>
      </c>
    </row>
    <row r="151" s="2" customFormat="1" ht="16.5" customHeight="1">
      <c r="A151" s="39"/>
      <c r="B151" s="40"/>
      <c r="C151" s="228" t="s">
        <v>255</v>
      </c>
      <c r="D151" s="228" t="s">
        <v>186</v>
      </c>
      <c r="E151" s="229" t="s">
        <v>1649</v>
      </c>
      <c r="F151" s="230" t="s">
        <v>1650</v>
      </c>
      <c r="G151" s="231" t="s">
        <v>350</v>
      </c>
      <c r="H151" s="232">
        <v>0.10000000000000001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304</v>
      </c>
      <c r="AT151" s="239" t="s">
        <v>186</v>
      </c>
      <c r="AU151" s="239" t="s">
        <v>100</v>
      </c>
      <c r="AY151" s="18" t="s">
        <v>183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304</v>
      </c>
      <c r="BM151" s="239" t="s">
        <v>258</v>
      </c>
    </row>
    <row r="152" s="2" customFormat="1" ht="16.5" customHeight="1">
      <c r="A152" s="39"/>
      <c r="B152" s="40"/>
      <c r="C152" s="228" t="s">
        <v>221</v>
      </c>
      <c r="D152" s="228" t="s">
        <v>186</v>
      </c>
      <c r="E152" s="229" t="s">
        <v>1651</v>
      </c>
      <c r="F152" s="230" t="s">
        <v>1652</v>
      </c>
      <c r="G152" s="231" t="s">
        <v>350</v>
      </c>
      <c r="H152" s="232">
        <v>0.10000000000000001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304</v>
      </c>
      <c r="AT152" s="239" t="s">
        <v>186</v>
      </c>
      <c r="AU152" s="239" t="s">
        <v>100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304</v>
      </c>
      <c r="BM152" s="239" t="s">
        <v>261</v>
      </c>
    </row>
    <row r="153" s="2" customFormat="1" ht="16.5" customHeight="1">
      <c r="A153" s="39"/>
      <c r="B153" s="40"/>
      <c r="C153" s="228" t="s">
        <v>7</v>
      </c>
      <c r="D153" s="228" t="s">
        <v>186</v>
      </c>
      <c r="E153" s="229" t="s">
        <v>1653</v>
      </c>
      <c r="F153" s="230" t="s">
        <v>1654</v>
      </c>
      <c r="G153" s="231" t="s">
        <v>238</v>
      </c>
      <c r="H153" s="232">
        <v>1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304</v>
      </c>
      <c r="AT153" s="239" t="s">
        <v>186</v>
      </c>
      <c r="AU153" s="239" t="s">
        <v>100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304</v>
      </c>
      <c r="BM153" s="239" t="s">
        <v>266</v>
      </c>
    </row>
    <row r="154" s="2" customFormat="1" ht="16.5" customHeight="1">
      <c r="A154" s="39"/>
      <c r="B154" s="40"/>
      <c r="C154" s="228" t="s">
        <v>225</v>
      </c>
      <c r="D154" s="228" t="s">
        <v>186</v>
      </c>
      <c r="E154" s="229" t="s">
        <v>1655</v>
      </c>
      <c r="F154" s="230" t="s">
        <v>1656</v>
      </c>
      <c r="G154" s="231" t="s">
        <v>1618</v>
      </c>
      <c r="H154" s="232">
        <v>1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304</v>
      </c>
      <c r="AT154" s="239" t="s">
        <v>186</v>
      </c>
      <c r="AU154" s="239" t="s">
        <v>100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304</v>
      </c>
      <c r="BM154" s="239" t="s">
        <v>269</v>
      </c>
    </row>
    <row r="155" s="12" customFormat="1" ht="20.88" customHeight="1">
      <c r="A155" s="12"/>
      <c r="B155" s="212"/>
      <c r="C155" s="213"/>
      <c r="D155" s="214" t="s">
        <v>75</v>
      </c>
      <c r="E155" s="226" t="s">
        <v>565</v>
      </c>
      <c r="F155" s="226" t="s">
        <v>1657</v>
      </c>
      <c r="G155" s="213"/>
      <c r="H155" s="213"/>
      <c r="I155" s="216"/>
      <c r="J155" s="227">
        <f>BK155</f>
        <v>0</v>
      </c>
      <c r="K155" s="213"/>
      <c r="L155" s="218"/>
      <c r="M155" s="219"/>
      <c r="N155" s="220"/>
      <c r="O155" s="220"/>
      <c r="P155" s="221">
        <f>SUM(P156:P158)</f>
        <v>0</v>
      </c>
      <c r="Q155" s="220"/>
      <c r="R155" s="221">
        <f>SUM(R156:R158)</f>
        <v>0</v>
      </c>
      <c r="S155" s="220"/>
      <c r="T155" s="222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3" t="s">
        <v>83</v>
      </c>
      <c r="AT155" s="224" t="s">
        <v>75</v>
      </c>
      <c r="AU155" s="224" t="s">
        <v>85</v>
      </c>
      <c r="AY155" s="223" t="s">
        <v>183</v>
      </c>
      <c r="BK155" s="225">
        <f>SUM(BK156:BK158)</f>
        <v>0</v>
      </c>
    </row>
    <row r="156" s="2" customFormat="1" ht="16.5" customHeight="1">
      <c r="A156" s="39"/>
      <c r="B156" s="40"/>
      <c r="C156" s="228" t="s">
        <v>270</v>
      </c>
      <c r="D156" s="228" t="s">
        <v>186</v>
      </c>
      <c r="E156" s="229" t="s">
        <v>1658</v>
      </c>
      <c r="F156" s="230" t="s">
        <v>1659</v>
      </c>
      <c r="G156" s="231" t="s">
        <v>189</v>
      </c>
      <c r="H156" s="232">
        <v>40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304</v>
      </c>
      <c r="AT156" s="239" t="s">
        <v>186</v>
      </c>
      <c r="AU156" s="239" t="s">
        <v>100</v>
      </c>
      <c r="AY156" s="18" t="s">
        <v>183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304</v>
      </c>
      <c r="BM156" s="239" t="s">
        <v>273</v>
      </c>
    </row>
    <row r="157" s="2" customFormat="1" ht="16.5" customHeight="1">
      <c r="A157" s="39"/>
      <c r="B157" s="40"/>
      <c r="C157" s="228" t="s">
        <v>228</v>
      </c>
      <c r="D157" s="228" t="s">
        <v>186</v>
      </c>
      <c r="E157" s="229" t="s">
        <v>1660</v>
      </c>
      <c r="F157" s="230" t="s">
        <v>1661</v>
      </c>
      <c r="G157" s="231" t="s">
        <v>189</v>
      </c>
      <c r="H157" s="232">
        <v>30</v>
      </c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304</v>
      </c>
      <c r="AT157" s="239" t="s">
        <v>186</v>
      </c>
      <c r="AU157" s="239" t="s">
        <v>100</v>
      </c>
      <c r="AY157" s="18" t="s">
        <v>183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304</v>
      </c>
      <c r="BM157" s="239" t="s">
        <v>276</v>
      </c>
    </row>
    <row r="158" s="2" customFormat="1" ht="16.5" customHeight="1">
      <c r="A158" s="39"/>
      <c r="B158" s="40"/>
      <c r="C158" s="228" t="s">
        <v>277</v>
      </c>
      <c r="D158" s="228" t="s">
        <v>186</v>
      </c>
      <c r="E158" s="229" t="s">
        <v>1662</v>
      </c>
      <c r="F158" s="230" t="s">
        <v>1663</v>
      </c>
      <c r="G158" s="231" t="s">
        <v>238</v>
      </c>
      <c r="H158" s="232">
        <v>1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304</v>
      </c>
      <c r="AT158" s="239" t="s">
        <v>186</v>
      </c>
      <c r="AU158" s="239" t="s">
        <v>100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304</v>
      </c>
      <c r="BM158" s="239" t="s">
        <v>280</v>
      </c>
    </row>
    <row r="159" s="12" customFormat="1" ht="20.88" customHeight="1">
      <c r="A159" s="12"/>
      <c r="B159" s="212"/>
      <c r="C159" s="213"/>
      <c r="D159" s="214" t="s">
        <v>75</v>
      </c>
      <c r="E159" s="226" t="s">
        <v>615</v>
      </c>
      <c r="F159" s="226" t="s">
        <v>1664</v>
      </c>
      <c r="G159" s="213"/>
      <c r="H159" s="213"/>
      <c r="I159" s="216"/>
      <c r="J159" s="227">
        <f>BK159</f>
        <v>0</v>
      </c>
      <c r="K159" s="213"/>
      <c r="L159" s="218"/>
      <c r="M159" s="219"/>
      <c r="N159" s="220"/>
      <c r="O159" s="220"/>
      <c r="P159" s="221">
        <f>P160</f>
        <v>0</v>
      </c>
      <c r="Q159" s="220"/>
      <c r="R159" s="221">
        <f>R160</f>
        <v>0</v>
      </c>
      <c r="S159" s="220"/>
      <c r="T159" s="222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3" t="s">
        <v>100</v>
      </c>
      <c r="AT159" s="224" t="s">
        <v>75</v>
      </c>
      <c r="AU159" s="224" t="s">
        <v>85</v>
      </c>
      <c r="AY159" s="223" t="s">
        <v>183</v>
      </c>
      <c r="BK159" s="225">
        <f>BK160</f>
        <v>0</v>
      </c>
    </row>
    <row r="160" s="2" customFormat="1" ht="16.5" customHeight="1">
      <c r="A160" s="39"/>
      <c r="B160" s="40"/>
      <c r="C160" s="228" t="s">
        <v>233</v>
      </c>
      <c r="D160" s="228" t="s">
        <v>186</v>
      </c>
      <c r="E160" s="229" t="s">
        <v>1665</v>
      </c>
      <c r="F160" s="230" t="s">
        <v>1666</v>
      </c>
      <c r="G160" s="231" t="s">
        <v>238</v>
      </c>
      <c r="H160" s="232">
        <v>1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304</v>
      </c>
      <c r="AT160" s="239" t="s">
        <v>186</v>
      </c>
      <c r="AU160" s="239" t="s">
        <v>100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304</v>
      </c>
      <c r="BM160" s="239" t="s">
        <v>1667</v>
      </c>
    </row>
    <row r="161" s="12" customFormat="1" ht="20.88" customHeight="1">
      <c r="A161" s="12"/>
      <c r="B161" s="212"/>
      <c r="C161" s="213"/>
      <c r="D161" s="214" t="s">
        <v>75</v>
      </c>
      <c r="E161" s="226" t="s">
        <v>624</v>
      </c>
      <c r="F161" s="226" t="s">
        <v>141</v>
      </c>
      <c r="G161" s="213"/>
      <c r="H161" s="213"/>
      <c r="I161" s="216"/>
      <c r="J161" s="227">
        <f>BK161</f>
        <v>0</v>
      </c>
      <c r="K161" s="213"/>
      <c r="L161" s="218"/>
      <c r="M161" s="219"/>
      <c r="N161" s="220"/>
      <c r="O161" s="220"/>
      <c r="P161" s="221">
        <f>P162</f>
        <v>0</v>
      </c>
      <c r="Q161" s="220"/>
      <c r="R161" s="221">
        <f>R162</f>
        <v>0</v>
      </c>
      <c r="S161" s="220"/>
      <c r="T161" s="222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3" t="s">
        <v>100</v>
      </c>
      <c r="AT161" s="224" t="s">
        <v>75</v>
      </c>
      <c r="AU161" s="224" t="s">
        <v>85</v>
      </c>
      <c r="AY161" s="223" t="s">
        <v>183</v>
      </c>
      <c r="BK161" s="225">
        <f>BK162</f>
        <v>0</v>
      </c>
    </row>
    <row r="162" s="2" customFormat="1" ht="16.5" customHeight="1">
      <c r="A162" s="39"/>
      <c r="B162" s="40"/>
      <c r="C162" s="228" t="s">
        <v>284</v>
      </c>
      <c r="D162" s="228" t="s">
        <v>186</v>
      </c>
      <c r="E162" s="229" t="s">
        <v>1668</v>
      </c>
      <c r="F162" s="230" t="s">
        <v>142</v>
      </c>
      <c r="G162" s="231" t="s">
        <v>232</v>
      </c>
      <c r="H162" s="251"/>
      <c r="I162" s="233"/>
      <c r="J162" s="234">
        <f>ROUND(I162*H162,2)</f>
        <v>0</v>
      </c>
      <c r="K162" s="230" t="s">
        <v>1</v>
      </c>
      <c r="L162" s="45"/>
      <c r="M162" s="252" t="s">
        <v>1</v>
      </c>
      <c r="N162" s="253" t="s">
        <v>41</v>
      </c>
      <c r="O162" s="254"/>
      <c r="P162" s="255">
        <f>O162*H162</f>
        <v>0</v>
      </c>
      <c r="Q162" s="255">
        <v>0</v>
      </c>
      <c r="R162" s="255">
        <f>Q162*H162</f>
        <v>0</v>
      </c>
      <c r="S162" s="255">
        <v>0</v>
      </c>
      <c r="T162" s="25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304</v>
      </c>
      <c r="AT162" s="239" t="s">
        <v>186</v>
      </c>
      <c r="AU162" s="239" t="s">
        <v>100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304</v>
      </c>
      <c r="BM162" s="239" t="s">
        <v>1669</v>
      </c>
    </row>
    <row r="163" s="2" customFormat="1" ht="6.96" customHeight="1">
      <c r="A163" s="39"/>
      <c r="B163" s="67"/>
      <c r="C163" s="68"/>
      <c r="D163" s="68"/>
      <c r="E163" s="68"/>
      <c r="F163" s="68"/>
      <c r="G163" s="68"/>
      <c r="H163" s="68"/>
      <c r="I163" s="68"/>
      <c r="J163" s="68"/>
      <c r="K163" s="68"/>
      <c r="L163" s="45"/>
      <c r="M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</sheetData>
  <sheetProtection sheet="1" autoFilter="0" formatColumns="0" formatRows="0" objects="1" scenarios="1" spinCount="100000" saltValue="AtdHQ7dP40RuIfpiC1BsbV2y4cSNGES1BRYYhXFOC6t/KoD/bg5b+fDOuet5Lrd9RgLX3bxSWj+eRxABiNM0BA==" hashValue="CRUG7OAZSouj6kpbE5RuZaTvCqYQUIglnt81jg3tK8Z4FOgk6Q26J6ilolnvflQ1ACtrHDFhO5mW8UlQor8nWg==" algorithmName="SHA-512" password="CC35"/>
  <autoFilter ref="C129:K16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 s="1" customFormat="1" ht="12" customHeight="1">
      <c r="B8" s="21"/>
      <c r="D8" s="152" t="s">
        <v>145</v>
      </c>
      <c r="L8" s="21"/>
    </row>
    <row r="9" s="2" customFormat="1" ht="16.5" customHeight="1">
      <c r="A9" s="39"/>
      <c r="B9" s="45"/>
      <c r="C9" s="39"/>
      <c r="D9" s="39"/>
      <c r="E9" s="153" t="s">
        <v>861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1670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15. 7. 2024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2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29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31</v>
      </c>
      <c r="E22" s="39"/>
      <c r="F22" s="39"/>
      <c r="G22" s="39"/>
      <c r="H22" s="39"/>
      <c r="I22" s="152" t="s">
        <v>25</v>
      </c>
      <c r="J22" s="142" t="s">
        <v>863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864</v>
      </c>
      <c r="F23" s="39"/>
      <c r="G23" s="39"/>
      <c r="H23" s="39"/>
      <c r="I23" s="152" t="s">
        <v>28</v>
      </c>
      <c r="J23" s="142" t="s">
        <v>865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34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28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ROUND((SUM(BE135:BE378)),  2)</f>
        <v>0</v>
      </c>
      <c r="G35" s="39"/>
      <c r="H35" s="39"/>
      <c r="I35" s="166">
        <v>0.20999999999999999</v>
      </c>
      <c r="J35" s="165">
        <f>ROUND(((SUM(BE135:BE378))*I35),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ROUND((SUM(BF135:BF378)),  2)</f>
        <v>0</v>
      </c>
      <c r="G36" s="39"/>
      <c r="H36" s="39"/>
      <c r="I36" s="166">
        <v>0.12</v>
      </c>
      <c r="J36" s="165">
        <f>ROUND(((SUM(BF135:BF378))*I36),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ROUND((SUM(BG135:BG378)),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ROUND((SUM(BH135:BH378)),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ROUND((SUM(BI135:BI378)),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861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SO-02 - Stavební práce - budova II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areál ČZU v Praze</v>
      </c>
      <c r="G91" s="41"/>
      <c r="H91" s="41"/>
      <c r="I91" s="33" t="s">
        <v>22</v>
      </c>
      <c r="J91" s="80" t="str">
        <f>IF(J14="","",J14)</f>
        <v>15. 7. 2024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ČZU v Praze, Kamýcká 129, 165 00 Praha 6 - Suchdol</v>
      </c>
      <c r="G93" s="41"/>
      <c r="H93" s="41"/>
      <c r="I93" s="33" t="s">
        <v>31</v>
      </c>
      <c r="J93" s="37" t="str">
        <f>E23</f>
        <v>ABCD studio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150</v>
      </c>
      <c r="D96" s="187"/>
      <c r="E96" s="187"/>
      <c r="F96" s="187"/>
      <c r="G96" s="187"/>
      <c r="H96" s="187"/>
      <c r="I96" s="187"/>
      <c r="J96" s="188" t="s">
        <v>151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152</v>
      </c>
      <c r="D98" s="41"/>
      <c r="E98" s="41"/>
      <c r="F98" s="41"/>
      <c r="G98" s="41"/>
      <c r="H98" s="41"/>
      <c r="I98" s="41"/>
      <c r="J98" s="111">
        <f>J135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153</v>
      </c>
    </row>
    <row r="99" s="9" customFormat="1" ht="24.96" customHeight="1">
      <c r="A99" s="9"/>
      <c r="B99" s="190"/>
      <c r="C99" s="191"/>
      <c r="D99" s="192" t="s">
        <v>866</v>
      </c>
      <c r="E99" s="193"/>
      <c r="F99" s="193"/>
      <c r="G99" s="193"/>
      <c r="H99" s="193"/>
      <c r="I99" s="193"/>
      <c r="J99" s="194">
        <f>J136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867</v>
      </c>
      <c r="E100" s="198"/>
      <c r="F100" s="198"/>
      <c r="G100" s="198"/>
      <c r="H100" s="198"/>
      <c r="I100" s="198"/>
      <c r="J100" s="199">
        <f>J137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869</v>
      </c>
      <c r="E101" s="198"/>
      <c r="F101" s="198"/>
      <c r="G101" s="198"/>
      <c r="H101" s="198"/>
      <c r="I101" s="198"/>
      <c r="J101" s="199">
        <f>J145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870</v>
      </c>
      <c r="E102" s="198"/>
      <c r="F102" s="198"/>
      <c r="G102" s="198"/>
      <c r="H102" s="198"/>
      <c r="I102" s="198"/>
      <c r="J102" s="199">
        <f>J172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871</v>
      </c>
      <c r="E103" s="198"/>
      <c r="F103" s="198"/>
      <c r="G103" s="198"/>
      <c r="H103" s="198"/>
      <c r="I103" s="198"/>
      <c r="J103" s="199">
        <f>J189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872</v>
      </c>
      <c r="E104" s="198"/>
      <c r="F104" s="198"/>
      <c r="G104" s="198"/>
      <c r="H104" s="198"/>
      <c r="I104" s="198"/>
      <c r="J104" s="199">
        <f>J195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154</v>
      </c>
      <c r="E105" s="193"/>
      <c r="F105" s="193"/>
      <c r="G105" s="193"/>
      <c r="H105" s="193"/>
      <c r="I105" s="193"/>
      <c r="J105" s="194">
        <f>J197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6"/>
      <c r="C106" s="134"/>
      <c r="D106" s="197" t="s">
        <v>160</v>
      </c>
      <c r="E106" s="198"/>
      <c r="F106" s="198"/>
      <c r="G106" s="198"/>
      <c r="H106" s="198"/>
      <c r="I106" s="198"/>
      <c r="J106" s="199">
        <f>J198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874</v>
      </c>
      <c r="E107" s="198"/>
      <c r="F107" s="198"/>
      <c r="G107" s="198"/>
      <c r="H107" s="198"/>
      <c r="I107" s="198"/>
      <c r="J107" s="199">
        <f>J213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161</v>
      </c>
      <c r="E108" s="198"/>
      <c r="F108" s="198"/>
      <c r="G108" s="198"/>
      <c r="H108" s="198"/>
      <c r="I108" s="198"/>
      <c r="J108" s="199">
        <f>J252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875</v>
      </c>
      <c r="E109" s="198"/>
      <c r="F109" s="198"/>
      <c r="G109" s="198"/>
      <c r="H109" s="198"/>
      <c r="I109" s="198"/>
      <c r="J109" s="199">
        <f>J260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876</v>
      </c>
      <c r="E110" s="198"/>
      <c r="F110" s="198"/>
      <c r="G110" s="198"/>
      <c r="H110" s="198"/>
      <c r="I110" s="198"/>
      <c r="J110" s="199">
        <f>J295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162</v>
      </c>
      <c r="E111" s="198"/>
      <c r="F111" s="198"/>
      <c r="G111" s="198"/>
      <c r="H111" s="198"/>
      <c r="I111" s="198"/>
      <c r="J111" s="199">
        <f>J334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877</v>
      </c>
      <c r="E112" s="198"/>
      <c r="F112" s="198"/>
      <c r="G112" s="198"/>
      <c r="H112" s="198"/>
      <c r="I112" s="198"/>
      <c r="J112" s="199">
        <f>J350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90"/>
      <c r="C113" s="191"/>
      <c r="D113" s="192" t="s">
        <v>164</v>
      </c>
      <c r="E113" s="193"/>
      <c r="F113" s="193"/>
      <c r="G113" s="193"/>
      <c r="H113" s="193"/>
      <c r="I113" s="193"/>
      <c r="J113" s="194">
        <f>J373</f>
        <v>0</v>
      </c>
      <c r="K113" s="191"/>
      <c r="L113" s="19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168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85" t="str">
        <f>E7</f>
        <v>ČZU akce - sloučení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" customFormat="1" ht="12" customHeight="1">
      <c r="B124" s="22"/>
      <c r="C124" s="33" t="s">
        <v>145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185" t="s">
        <v>861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147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E11</f>
        <v>SO-02 - Stavební práce - budova II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F14</f>
        <v>areál ČZU v Praze</v>
      </c>
      <c r="G129" s="41"/>
      <c r="H129" s="41"/>
      <c r="I129" s="33" t="s">
        <v>22</v>
      </c>
      <c r="J129" s="80" t="str">
        <f>IF(J14="","",J14)</f>
        <v>15. 7. 2024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E17</f>
        <v>ČZU v Praze, Kamýcká 129, 165 00 Praha 6 - Suchdol</v>
      </c>
      <c r="G131" s="41"/>
      <c r="H131" s="41"/>
      <c r="I131" s="33" t="s">
        <v>31</v>
      </c>
      <c r="J131" s="37" t="str">
        <f>E23</f>
        <v>ABCD studio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IF(E20="","",E20)</f>
        <v>Vyplň údaj</v>
      </c>
      <c r="G132" s="41"/>
      <c r="H132" s="41"/>
      <c r="I132" s="33" t="s">
        <v>34</v>
      </c>
      <c r="J132" s="37" t="str">
        <f>E26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1"/>
      <c r="B134" s="202"/>
      <c r="C134" s="203" t="s">
        <v>169</v>
      </c>
      <c r="D134" s="204" t="s">
        <v>61</v>
      </c>
      <c r="E134" s="204" t="s">
        <v>57</v>
      </c>
      <c r="F134" s="204" t="s">
        <v>58</v>
      </c>
      <c r="G134" s="204" t="s">
        <v>170</v>
      </c>
      <c r="H134" s="204" t="s">
        <v>171</v>
      </c>
      <c r="I134" s="204" t="s">
        <v>172</v>
      </c>
      <c r="J134" s="204" t="s">
        <v>151</v>
      </c>
      <c r="K134" s="205" t="s">
        <v>173</v>
      </c>
      <c r="L134" s="206"/>
      <c r="M134" s="101" t="s">
        <v>1</v>
      </c>
      <c r="N134" s="102" t="s">
        <v>40</v>
      </c>
      <c r="O134" s="102" t="s">
        <v>174</v>
      </c>
      <c r="P134" s="102" t="s">
        <v>175</v>
      </c>
      <c r="Q134" s="102" t="s">
        <v>176</v>
      </c>
      <c r="R134" s="102" t="s">
        <v>177</v>
      </c>
      <c r="S134" s="102" t="s">
        <v>178</v>
      </c>
      <c r="T134" s="103" t="s">
        <v>179</v>
      </c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</row>
    <row r="135" s="2" customFormat="1" ht="22.8" customHeight="1">
      <c r="A135" s="39"/>
      <c r="B135" s="40"/>
      <c r="C135" s="108" t="s">
        <v>180</v>
      </c>
      <c r="D135" s="41"/>
      <c r="E135" s="41"/>
      <c r="F135" s="41"/>
      <c r="G135" s="41"/>
      <c r="H135" s="41"/>
      <c r="I135" s="41"/>
      <c r="J135" s="207">
        <f>BK135</f>
        <v>0</v>
      </c>
      <c r="K135" s="41"/>
      <c r="L135" s="45"/>
      <c r="M135" s="104"/>
      <c r="N135" s="208"/>
      <c r="O135" s="105"/>
      <c r="P135" s="209">
        <f>P136+P197+P373</f>
        <v>0</v>
      </c>
      <c r="Q135" s="105"/>
      <c r="R135" s="209">
        <f>R136+R197+R373</f>
        <v>21.78390718</v>
      </c>
      <c r="S135" s="105"/>
      <c r="T135" s="210">
        <f>T136+T197+T373</f>
        <v>32.523407280000001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153</v>
      </c>
      <c r="BK135" s="211">
        <f>BK136+BK197+BK373</f>
        <v>0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878</v>
      </c>
      <c r="F136" s="215" t="s">
        <v>879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P137+P145+P172+P189+P195</f>
        <v>0</v>
      </c>
      <c r="Q136" s="220"/>
      <c r="R136" s="221">
        <f>R137+R145+R172+R189+R195</f>
        <v>11.320595299999999</v>
      </c>
      <c r="S136" s="220"/>
      <c r="T136" s="222">
        <f>T137+T145+T172+T189+T195</f>
        <v>28.817896000000005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76</v>
      </c>
      <c r="AY136" s="223" t="s">
        <v>183</v>
      </c>
      <c r="BK136" s="225">
        <f>BK137+BK145+BK172+BK189+BK195</f>
        <v>0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222</v>
      </c>
      <c r="F137" s="226" t="s">
        <v>880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SUM(P138:P144)</f>
        <v>0</v>
      </c>
      <c r="Q137" s="220"/>
      <c r="R137" s="221">
        <f>SUM(R138:R144)</f>
        <v>0</v>
      </c>
      <c r="S137" s="220"/>
      <c r="T137" s="222">
        <f>SUM(T138:T144)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83</v>
      </c>
      <c r="AT137" s="224" t="s">
        <v>75</v>
      </c>
      <c r="AU137" s="224" t="s">
        <v>83</v>
      </c>
      <c r="AY137" s="223" t="s">
        <v>183</v>
      </c>
      <c r="BK137" s="225">
        <f>SUM(BK138:BK144)</f>
        <v>0</v>
      </c>
    </row>
    <row r="138" s="2" customFormat="1" ht="16.5" customHeight="1">
      <c r="A138" s="39"/>
      <c r="B138" s="40"/>
      <c r="C138" s="228" t="s">
        <v>83</v>
      </c>
      <c r="D138" s="228" t="s">
        <v>186</v>
      </c>
      <c r="E138" s="229" t="s">
        <v>881</v>
      </c>
      <c r="F138" s="230" t="s">
        <v>882</v>
      </c>
      <c r="G138" s="231" t="s">
        <v>238</v>
      </c>
      <c r="H138" s="232">
        <v>1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1671</v>
      </c>
    </row>
    <row r="139" s="2" customFormat="1" ht="24.15" customHeight="1">
      <c r="A139" s="39"/>
      <c r="B139" s="40"/>
      <c r="C139" s="228" t="s">
        <v>85</v>
      </c>
      <c r="D139" s="228" t="s">
        <v>186</v>
      </c>
      <c r="E139" s="229" t="s">
        <v>884</v>
      </c>
      <c r="F139" s="230" t="s">
        <v>885</v>
      </c>
      <c r="G139" s="231" t="s">
        <v>238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196</v>
      </c>
      <c r="AT139" s="239" t="s">
        <v>186</v>
      </c>
      <c r="AU139" s="239" t="s">
        <v>85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196</v>
      </c>
      <c r="BM139" s="239" t="s">
        <v>1672</v>
      </c>
    </row>
    <row r="140" s="2" customFormat="1" ht="24.15" customHeight="1">
      <c r="A140" s="39"/>
      <c r="B140" s="40"/>
      <c r="C140" s="228" t="s">
        <v>100</v>
      </c>
      <c r="D140" s="228" t="s">
        <v>186</v>
      </c>
      <c r="E140" s="229" t="s">
        <v>887</v>
      </c>
      <c r="F140" s="230" t="s">
        <v>888</v>
      </c>
      <c r="G140" s="231" t="s">
        <v>238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1673</v>
      </c>
    </row>
    <row r="141" s="2" customFormat="1" ht="24.15" customHeight="1">
      <c r="A141" s="39"/>
      <c r="B141" s="40"/>
      <c r="C141" s="228" t="s">
        <v>196</v>
      </c>
      <c r="D141" s="228" t="s">
        <v>186</v>
      </c>
      <c r="E141" s="229" t="s">
        <v>890</v>
      </c>
      <c r="F141" s="230" t="s">
        <v>891</v>
      </c>
      <c r="G141" s="231" t="s">
        <v>238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196</v>
      </c>
      <c r="AT141" s="239" t="s">
        <v>186</v>
      </c>
      <c r="AU141" s="239" t="s">
        <v>85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196</v>
      </c>
      <c r="BM141" s="239" t="s">
        <v>1674</v>
      </c>
    </row>
    <row r="142" s="2" customFormat="1" ht="24.15" customHeight="1">
      <c r="A142" s="39"/>
      <c r="B142" s="40"/>
      <c r="C142" s="228" t="s">
        <v>203</v>
      </c>
      <c r="D142" s="228" t="s">
        <v>186</v>
      </c>
      <c r="E142" s="229" t="s">
        <v>893</v>
      </c>
      <c r="F142" s="230" t="s">
        <v>894</v>
      </c>
      <c r="G142" s="231" t="s">
        <v>238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1675</v>
      </c>
    </row>
    <row r="143" s="2" customFormat="1" ht="37.8" customHeight="1">
      <c r="A143" s="39"/>
      <c r="B143" s="40"/>
      <c r="C143" s="228" t="s">
        <v>199</v>
      </c>
      <c r="D143" s="228" t="s">
        <v>186</v>
      </c>
      <c r="E143" s="229" t="s">
        <v>896</v>
      </c>
      <c r="F143" s="230" t="s">
        <v>897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1676</v>
      </c>
    </row>
    <row r="144" s="2" customFormat="1" ht="37.8" customHeight="1">
      <c r="A144" s="39"/>
      <c r="B144" s="40"/>
      <c r="C144" s="228" t="s">
        <v>209</v>
      </c>
      <c r="D144" s="228" t="s">
        <v>186</v>
      </c>
      <c r="E144" s="229" t="s">
        <v>899</v>
      </c>
      <c r="F144" s="230" t="s">
        <v>900</v>
      </c>
      <c r="G144" s="231" t="s">
        <v>238</v>
      </c>
      <c r="H144" s="232">
        <v>1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1677</v>
      </c>
    </row>
    <row r="145" s="12" customFormat="1" ht="22.8" customHeight="1">
      <c r="A145" s="12"/>
      <c r="B145" s="212"/>
      <c r="C145" s="213"/>
      <c r="D145" s="214" t="s">
        <v>75</v>
      </c>
      <c r="E145" s="226" t="s">
        <v>199</v>
      </c>
      <c r="F145" s="226" t="s">
        <v>912</v>
      </c>
      <c r="G145" s="213"/>
      <c r="H145" s="213"/>
      <c r="I145" s="216"/>
      <c r="J145" s="227">
        <f>BK145</f>
        <v>0</v>
      </c>
      <c r="K145" s="213"/>
      <c r="L145" s="218"/>
      <c r="M145" s="219"/>
      <c r="N145" s="220"/>
      <c r="O145" s="220"/>
      <c r="P145" s="221">
        <f>SUM(P146:P171)</f>
        <v>0</v>
      </c>
      <c r="Q145" s="220"/>
      <c r="R145" s="221">
        <f>SUM(R146:R171)</f>
        <v>11.308634</v>
      </c>
      <c r="S145" s="220"/>
      <c r="T145" s="222">
        <f>SUM(T146:T171)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3" t="s">
        <v>83</v>
      </c>
      <c r="AT145" s="224" t="s">
        <v>75</v>
      </c>
      <c r="AU145" s="224" t="s">
        <v>83</v>
      </c>
      <c r="AY145" s="223" t="s">
        <v>183</v>
      </c>
      <c r="BK145" s="225">
        <f>SUM(BK146:BK171)</f>
        <v>0</v>
      </c>
    </row>
    <row r="146" s="2" customFormat="1" ht="24.15" customHeight="1">
      <c r="A146" s="39"/>
      <c r="B146" s="40"/>
      <c r="C146" s="228" t="s">
        <v>202</v>
      </c>
      <c r="D146" s="228" t="s">
        <v>186</v>
      </c>
      <c r="E146" s="229" t="s">
        <v>913</v>
      </c>
      <c r="F146" s="230" t="s">
        <v>914</v>
      </c>
      <c r="G146" s="231" t="s">
        <v>469</v>
      </c>
      <c r="H146" s="232">
        <v>75.810000000000002</v>
      </c>
      <c r="I146" s="233"/>
      <c r="J146" s="234">
        <f>ROUND(I146*H146,2)</f>
        <v>0</v>
      </c>
      <c r="K146" s="230" t="s">
        <v>194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0.017000000000000001</v>
      </c>
      <c r="R146" s="237">
        <f>Q146*H146</f>
        <v>1.2887700000000002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1678</v>
      </c>
    </row>
    <row r="147" s="13" customFormat="1">
      <c r="A147" s="13"/>
      <c r="B147" s="262"/>
      <c r="C147" s="263"/>
      <c r="D147" s="257" t="s">
        <v>906</v>
      </c>
      <c r="E147" s="264" t="s">
        <v>1</v>
      </c>
      <c r="F147" s="265" t="s">
        <v>1679</v>
      </c>
      <c r="G147" s="263"/>
      <c r="H147" s="266">
        <v>36.439999999999998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2" t="s">
        <v>906</v>
      </c>
      <c r="AU147" s="272" t="s">
        <v>85</v>
      </c>
      <c r="AV147" s="13" t="s">
        <v>85</v>
      </c>
      <c r="AW147" s="13" t="s">
        <v>33</v>
      </c>
      <c r="AX147" s="13" t="s">
        <v>76</v>
      </c>
      <c r="AY147" s="272" t="s">
        <v>183</v>
      </c>
    </row>
    <row r="148" s="13" customFormat="1">
      <c r="A148" s="13"/>
      <c r="B148" s="262"/>
      <c r="C148" s="263"/>
      <c r="D148" s="257" t="s">
        <v>906</v>
      </c>
      <c r="E148" s="264" t="s">
        <v>1</v>
      </c>
      <c r="F148" s="265" t="s">
        <v>1680</v>
      </c>
      <c r="G148" s="263"/>
      <c r="H148" s="266">
        <v>19.629999999999999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2" t="s">
        <v>906</v>
      </c>
      <c r="AU148" s="272" t="s">
        <v>85</v>
      </c>
      <c r="AV148" s="13" t="s">
        <v>85</v>
      </c>
      <c r="AW148" s="13" t="s">
        <v>33</v>
      </c>
      <c r="AX148" s="13" t="s">
        <v>76</v>
      </c>
      <c r="AY148" s="272" t="s">
        <v>183</v>
      </c>
    </row>
    <row r="149" s="13" customFormat="1">
      <c r="A149" s="13"/>
      <c r="B149" s="262"/>
      <c r="C149" s="263"/>
      <c r="D149" s="257" t="s">
        <v>906</v>
      </c>
      <c r="E149" s="264" t="s">
        <v>1</v>
      </c>
      <c r="F149" s="265" t="s">
        <v>1681</v>
      </c>
      <c r="G149" s="263"/>
      <c r="H149" s="266">
        <v>19.739999999999998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2" t="s">
        <v>906</v>
      </c>
      <c r="AU149" s="272" t="s">
        <v>85</v>
      </c>
      <c r="AV149" s="13" t="s">
        <v>85</v>
      </c>
      <c r="AW149" s="13" t="s">
        <v>33</v>
      </c>
      <c r="AX149" s="13" t="s">
        <v>76</v>
      </c>
      <c r="AY149" s="272" t="s">
        <v>183</v>
      </c>
    </row>
    <row r="150" s="14" customFormat="1">
      <c r="A150" s="14"/>
      <c r="B150" s="273"/>
      <c r="C150" s="274"/>
      <c r="D150" s="257" t="s">
        <v>906</v>
      </c>
      <c r="E150" s="275" t="s">
        <v>1</v>
      </c>
      <c r="F150" s="276" t="s">
        <v>920</v>
      </c>
      <c r="G150" s="274"/>
      <c r="H150" s="277">
        <v>75.810000000000002</v>
      </c>
      <c r="I150" s="278"/>
      <c r="J150" s="274"/>
      <c r="K150" s="274"/>
      <c r="L150" s="279"/>
      <c r="M150" s="280"/>
      <c r="N150" s="281"/>
      <c r="O150" s="281"/>
      <c r="P150" s="281"/>
      <c r="Q150" s="281"/>
      <c r="R150" s="281"/>
      <c r="S150" s="281"/>
      <c r="T150" s="28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83" t="s">
        <v>906</v>
      </c>
      <c r="AU150" s="283" t="s">
        <v>85</v>
      </c>
      <c r="AV150" s="14" t="s">
        <v>196</v>
      </c>
      <c r="AW150" s="14" t="s">
        <v>33</v>
      </c>
      <c r="AX150" s="14" t="s">
        <v>83</v>
      </c>
      <c r="AY150" s="283" t="s">
        <v>183</v>
      </c>
    </row>
    <row r="151" s="2" customFormat="1" ht="24.15" customHeight="1">
      <c r="A151" s="39"/>
      <c r="B151" s="40"/>
      <c r="C151" s="228" t="s">
        <v>215</v>
      </c>
      <c r="D151" s="228" t="s">
        <v>186</v>
      </c>
      <c r="E151" s="229" t="s">
        <v>921</v>
      </c>
      <c r="F151" s="230" t="s">
        <v>922</v>
      </c>
      <c r="G151" s="231" t="s">
        <v>469</v>
      </c>
      <c r="H151" s="232">
        <v>9.5999999999999996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0.0028999999999999998</v>
      </c>
      <c r="R151" s="237">
        <f>Q151*H151</f>
        <v>0.027839999999999997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196</v>
      </c>
      <c r="AT151" s="239" t="s">
        <v>186</v>
      </c>
      <c r="AU151" s="239" t="s">
        <v>85</v>
      </c>
      <c r="AY151" s="18" t="s">
        <v>183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196</v>
      </c>
      <c r="BM151" s="239" t="s">
        <v>1682</v>
      </c>
    </row>
    <row r="152" s="13" customFormat="1">
      <c r="A152" s="13"/>
      <c r="B152" s="262"/>
      <c r="C152" s="263"/>
      <c r="D152" s="257" t="s">
        <v>906</v>
      </c>
      <c r="E152" s="264" t="s">
        <v>1</v>
      </c>
      <c r="F152" s="265" t="s">
        <v>924</v>
      </c>
      <c r="G152" s="263"/>
      <c r="H152" s="266">
        <v>9.5999999999999996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2" t="s">
        <v>906</v>
      </c>
      <c r="AU152" s="272" t="s">
        <v>85</v>
      </c>
      <c r="AV152" s="13" t="s">
        <v>85</v>
      </c>
      <c r="AW152" s="13" t="s">
        <v>33</v>
      </c>
      <c r="AX152" s="13" t="s">
        <v>83</v>
      </c>
      <c r="AY152" s="272" t="s">
        <v>183</v>
      </c>
    </row>
    <row r="153" s="2" customFormat="1" ht="24.15" customHeight="1">
      <c r="A153" s="39"/>
      <c r="B153" s="40"/>
      <c r="C153" s="228" t="s">
        <v>206</v>
      </c>
      <c r="D153" s="228" t="s">
        <v>186</v>
      </c>
      <c r="E153" s="229" t="s">
        <v>925</v>
      </c>
      <c r="F153" s="230" t="s">
        <v>926</v>
      </c>
      <c r="G153" s="231" t="s">
        <v>469</v>
      </c>
      <c r="H153" s="232">
        <v>216.84999999999999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0.0049399999999999999</v>
      </c>
      <c r="R153" s="237">
        <f>Q153*H153</f>
        <v>1.0712390000000001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1683</v>
      </c>
    </row>
    <row r="154" s="2" customFormat="1" ht="24.15" customHeight="1">
      <c r="A154" s="39"/>
      <c r="B154" s="40"/>
      <c r="C154" s="228" t="s">
        <v>222</v>
      </c>
      <c r="D154" s="228" t="s">
        <v>186</v>
      </c>
      <c r="E154" s="229" t="s">
        <v>928</v>
      </c>
      <c r="F154" s="230" t="s">
        <v>929</v>
      </c>
      <c r="G154" s="231" t="s">
        <v>469</v>
      </c>
      <c r="H154" s="232">
        <v>216.84999999999999</v>
      </c>
      <c r="I154" s="233"/>
      <c r="J154" s="234">
        <f>ROUND(I154*H154,2)</f>
        <v>0</v>
      </c>
      <c r="K154" s="230" t="s">
        <v>194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0.015400000000000001</v>
      </c>
      <c r="R154" s="237">
        <f>Q154*H154</f>
        <v>3.3394900000000001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196</v>
      </c>
      <c r="AT154" s="239" t="s">
        <v>186</v>
      </c>
      <c r="AU154" s="239" t="s">
        <v>85</v>
      </c>
      <c r="AY154" s="18" t="s">
        <v>183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196</v>
      </c>
      <c r="BM154" s="239" t="s">
        <v>1684</v>
      </c>
    </row>
    <row r="155" s="13" customFormat="1">
      <c r="A155" s="13"/>
      <c r="B155" s="262"/>
      <c r="C155" s="263"/>
      <c r="D155" s="257" t="s">
        <v>906</v>
      </c>
      <c r="E155" s="264" t="s">
        <v>1</v>
      </c>
      <c r="F155" s="265" t="s">
        <v>1685</v>
      </c>
      <c r="G155" s="263"/>
      <c r="H155" s="266">
        <v>89.519999999999996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72" t="s">
        <v>906</v>
      </c>
      <c r="AU155" s="272" t="s">
        <v>85</v>
      </c>
      <c r="AV155" s="13" t="s">
        <v>85</v>
      </c>
      <c r="AW155" s="13" t="s">
        <v>33</v>
      </c>
      <c r="AX155" s="13" t="s">
        <v>76</v>
      </c>
      <c r="AY155" s="272" t="s">
        <v>183</v>
      </c>
    </row>
    <row r="156" s="13" customFormat="1">
      <c r="A156" s="13"/>
      <c r="B156" s="262"/>
      <c r="C156" s="263"/>
      <c r="D156" s="257" t="s">
        <v>906</v>
      </c>
      <c r="E156" s="264" t="s">
        <v>1</v>
      </c>
      <c r="F156" s="265" t="s">
        <v>1686</v>
      </c>
      <c r="G156" s="263"/>
      <c r="H156" s="266">
        <v>63.244999999999997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906</v>
      </c>
      <c r="AU156" s="272" t="s">
        <v>85</v>
      </c>
      <c r="AV156" s="13" t="s">
        <v>85</v>
      </c>
      <c r="AW156" s="13" t="s">
        <v>33</v>
      </c>
      <c r="AX156" s="13" t="s">
        <v>76</v>
      </c>
      <c r="AY156" s="272" t="s">
        <v>183</v>
      </c>
    </row>
    <row r="157" s="13" customFormat="1">
      <c r="A157" s="13"/>
      <c r="B157" s="262"/>
      <c r="C157" s="263"/>
      <c r="D157" s="257" t="s">
        <v>906</v>
      </c>
      <c r="E157" s="264" t="s">
        <v>1</v>
      </c>
      <c r="F157" s="265" t="s">
        <v>1687</v>
      </c>
      <c r="G157" s="263"/>
      <c r="H157" s="266">
        <v>64.084999999999994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2" t="s">
        <v>906</v>
      </c>
      <c r="AU157" s="272" t="s">
        <v>85</v>
      </c>
      <c r="AV157" s="13" t="s">
        <v>85</v>
      </c>
      <c r="AW157" s="13" t="s">
        <v>33</v>
      </c>
      <c r="AX157" s="13" t="s">
        <v>76</v>
      </c>
      <c r="AY157" s="272" t="s">
        <v>183</v>
      </c>
    </row>
    <row r="158" s="14" customFormat="1">
      <c r="A158" s="14"/>
      <c r="B158" s="273"/>
      <c r="C158" s="274"/>
      <c r="D158" s="257" t="s">
        <v>906</v>
      </c>
      <c r="E158" s="275" t="s">
        <v>1</v>
      </c>
      <c r="F158" s="276" t="s">
        <v>920</v>
      </c>
      <c r="G158" s="274"/>
      <c r="H158" s="277">
        <v>216.84999999999999</v>
      </c>
      <c r="I158" s="278"/>
      <c r="J158" s="274"/>
      <c r="K158" s="274"/>
      <c r="L158" s="279"/>
      <c r="M158" s="280"/>
      <c r="N158" s="281"/>
      <c r="O158" s="281"/>
      <c r="P158" s="281"/>
      <c r="Q158" s="281"/>
      <c r="R158" s="281"/>
      <c r="S158" s="281"/>
      <c r="T158" s="28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3" t="s">
        <v>906</v>
      </c>
      <c r="AU158" s="283" t="s">
        <v>85</v>
      </c>
      <c r="AV158" s="14" t="s">
        <v>196</v>
      </c>
      <c r="AW158" s="14" t="s">
        <v>33</v>
      </c>
      <c r="AX158" s="14" t="s">
        <v>83</v>
      </c>
      <c r="AY158" s="283" t="s">
        <v>183</v>
      </c>
    </row>
    <row r="159" s="2" customFormat="1" ht="24.15" customHeight="1">
      <c r="A159" s="39"/>
      <c r="B159" s="40"/>
      <c r="C159" s="228" t="s">
        <v>8</v>
      </c>
      <c r="D159" s="228" t="s">
        <v>186</v>
      </c>
      <c r="E159" s="229" t="s">
        <v>938</v>
      </c>
      <c r="F159" s="230" t="s">
        <v>939</v>
      </c>
      <c r="G159" s="231" t="s">
        <v>469</v>
      </c>
      <c r="H159" s="232">
        <v>216.84999999999999</v>
      </c>
      <c r="I159" s="233"/>
      <c r="J159" s="234">
        <f>ROUND(I159*H159,2)</f>
        <v>0</v>
      </c>
      <c r="K159" s="230" t="s">
        <v>194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0.0079000000000000008</v>
      </c>
      <c r="R159" s="237">
        <f>Q159*H159</f>
        <v>1.7131150000000002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196</v>
      </c>
      <c r="AT159" s="239" t="s">
        <v>186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196</v>
      </c>
      <c r="BM159" s="239" t="s">
        <v>1688</v>
      </c>
    </row>
    <row r="160" s="13" customFormat="1">
      <c r="A160" s="13"/>
      <c r="B160" s="262"/>
      <c r="C160" s="263"/>
      <c r="D160" s="257" t="s">
        <v>906</v>
      </c>
      <c r="E160" s="264" t="s">
        <v>1</v>
      </c>
      <c r="F160" s="265" t="s">
        <v>1689</v>
      </c>
      <c r="G160" s="263"/>
      <c r="H160" s="266">
        <v>216.84999999999999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2" t="s">
        <v>906</v>
      </c>
      <c r="AU160" s="272" t="s">
        <v>85</v>
      </c>
      <c r="AV160" s="13" t="s">
        <v>85</v>
      </c>
      <c r="AW160" s="13" t="s">
        <v>33</v>
      </c>
      <c r="AX160" s="13" t="s">
        <v>83</v>
      </c>
      <c r="AY160" s="272" t="s">
        <v>183</v>
      </c>
    </row>
    <row r="161" s="2" customFormat="1" ht="24.15" customHeight="1">
      <c r="A161" s="39"/>
      <c r="B161" s="40"/>
      <c r="C161" s="228" t="s">
        <v>229</v>
      </c>
      <c r="D161" s="228" t="s">
        <v>186</v>
      </c>
      <c r="E161" s="229" t="s">
        <v>942</v>
      </c>
      <c r="F161" s="230" t="s">
        <v>943</v>
      </c>
      <c r="G161" s="231" t="s">
        <v>469</v>
      </c>
      <c r="H161" s="232">
        <v>227.53999999999999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0.017000000000000001</v>
      </c>
      <c r="R161" s="237">
        <f>Q161*H161</f>
        <v>3.8681800000000002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196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196</v>
      </c>
      <c r="BM161" s="239" t="s">
        <v>1690</v>
      </c>
    </row>
    <row r="162" s="13" customFormat="1">
      <c r="A162" s="13"/>
      <c r="B162" s="262"/>
      <c r="C162" s="263"/>
      <c r="D162" s="257" t="s">
        <v>906</v>
      </c>
      <c r="E162" s="264" t="s">
        <v>1</v>
      </c>
      <c r="F162" s="265" t="s">
        <v>1691</v>
      </c>
      <c r="G162" s="263"/>
      <c r="H162" s="266">
        <v>98.177000000000007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2" t="s">
        <v>906</v>
      </c>
      <c r="AU162" s="272" t="s">
        <v>85</v>
      </c>
      <c r="AV162" s="13" t="s">
        <v>85</v>
      </c>
      <c r="AW162" s="13" t="s">
        <v>33</v>
      </c>
      <c r="AX162" s="13" t="s">
        <v>76</v>
      </c>
      <c r="AY162" s="272" t="s">
        <v>183</v>
      </c>
    </row>
    <row r="163" s="13" customFormat="1">
      <c r="A163" s="13"/>
      <c r="B163" s="262"/>
      <c r="C163" s="263"/>
      <c r="D163" s="257" t="s">
        <v>906</v>
      </c>
      <c r="E163" s="264" t="s">
        <v>1</v>
      </c>
      <c r="F163" s="265" t="s">
        <v>1692</v>
      </c>
      <c r="G163" s="263"/>
      <c r="H163" s="266">
        <v>-11.077999999999999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2" t="s">
        <v>906</v>
      </c>
      <c r="AU163" s="272" t="s">
        <v>85</v>
      </c>
      <c r="AV163" s="13" t="s">
        <v>85</v>
      </c>
      <c r="AW163" s="13" t="s">
        <v>33</v>
      </c>
      <c r="AX163" s="13" t="s">
        <v>76</v>
      </c>
      <c r="AY163" s="272" t="s">
        <v>183</v>
      </c>
    </row>
    <row r="164" s="15" customFormat="1">
      <c r="A164" s="15"/>
      <c r="B164" s="284"/>
      <c r="C164" s="285"/>
      <c r="D164" s="257" t="s">
        <v>906</v>
      </c>
      <c r="E164" s="286" t="s">
        <v>1</v>
      </c>
      <c r="F164" s="287" t="s">
        <v>950</v>
      </c>
      <c r="G164" s="285"/>
      <c r="H164" s="288">
        <v>87.099000000000004</v>
      </c>
      <c r="I164" s="289"/>
      <c r="J164" s="285"/>
      <c r="K164" s="285"/>
      <c r="L164" s="290"/>
      <c r="M164" s="291"/>
      <c r="N164" s="292"/>
      <c r="O164" s="292"/>
      <c r="P164" s="292"/>
      <c r="Q164" s="292"/>
      <c r="R164" s="292"/>
      <c r="S164" s="292"/>
      <c r="T164" s="29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94" t="s">
        <v>906</v>
      </c>
      <c r="AU164" s="294" t="s">
        <v>85</v>
      </c>
      <c r="AV164" s="15" t="s">
        <v>100</v>
      </c>
      <c r="AW164" s="15" t="s">
        <v>33</v>
      </c>
      <c r="AX164" s="15" t="s">
        <v>76</v>
      </c>
      <c r="AY164" s="294" t="s">
        <v>183</v>
      </c>
    </row>
    <row r="165" s="13" customFormat="1">
      <c r="A165" s="13"/>
      <c r="B165" s="262"/>
      <c r="C165" s="263"/>
      <c r="D165" s="257" t="s">
        <v>906</v>
      </c>
      <c r="E165" s="264" t="s">
        <v>1</v>
      </c>
      <c r="F165" s="265" t="s">
        <v>1693</v>
      </c>
      <c r="G165" s="263"/>
      <c r="H165" s="266">
        <v>80.293000000000006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906</v>
      </c>
      <c r="AU165" s="272" t="s">
        <v>85</v>
      </c>
      <c r="AV165" s="13" t="s">
        <v>85</v>
      </c>
      <c r="AW165" s="13" t="s">
        <v>33</v>
      </c>
      <c r="AX165" s="13" t="s">
        <v>76</v>
      </c>
      <c r="AY165" s="272" t="s">
        <v>183</v>
      </c>
    </row>
    <row r="166" s="13" customFormat="1">
      <c r="A166" s="13"/>
      <c r="B166" s="262"/>
      <c r="C166" s="263"/>
      <c r="D166" s="257" t="s">
        <v>906</v>
      </c>
      <c r="E166" s="264" t="s">
        <v>1</v>
      </c>
      <c r="F166" s="265" t="s">
        <v>1692</v>
      </c>
      <c r="G166" s="263"/>
      <c r="H166" s="266">
        <v>-11.077999999999999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2" t="s">
        <v>906</v>
      </c>
      <c r="AU166" s="272" t="s">
        <v>85</v>
      </c>
      <c r="AV166" s="13" t="s">
        <v>85</v>
      </c>
      <c r="AW166" s="13" t="s">
        <v>33</v>
      </c>
      <c r="AX166" s="13" t="s">
        <v>76</v>
      </c>
      <c r="AY166" s="272" t="s">
        <v>183</v>
      </c>
    </row>
    <row r="167" s="15" customFormat="1">
      <c r="A167" s="15"/>
      <c r="B167" s="284"/>
      <c r="C167" s="285"/>
      <c r="D167" s="257" t="s">
        <v>906</v>
      </c>
      <c r="E167" s="286" t="s">
        <v>1</v>
      </c>
      <c r="F167" s="287" t="s">
        <v>953</v>
      </c>
      <c r="G167" s="285"/>
      <c r="H167" s="288">
        <v>69.215000000000003</v>
      </c>
      <c r="I167" s="289"/>
      <c r="J167" s="285"/>
      <c r="K167" s="285"/>
      <c r="L167" s="290"/>
      <c r="M167" s="291"/>
      <c r="N167" s="292"/>
      <c r="O167" s="292"/>
      <c r="P167" s="292"/>
      <c r="Q167" s="292"/>
      <c r="R167" s="292"/>
      <c r="S167" s="292"/>
      <c r="T167" s="29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4" t="s">
        <v>906</v>
      </c>
      <c r="AU167" s="294" t="s">
        <v>85</v>
      </c>
      <c r="AV167" s="15" t="s">
        <v>100</v>
      </c>
      <c r="AW167" s="15" t="s">
        <v>33</v>
      </c>
      <c r="AX167" s="15" t="s">
        <v>76</v>
      </c>
      <c r="AY167" s="294" t="s">
        <v>183</v>
      </c>
    </row>
    <row r="168" s="13" customFormat="1">
      <c r="A168" s="13"/>
      <c r="B168" s="262"/>
      <c r="C168" s="263"/>
      <c r="D168" s="257" t="s">
        <v>906</v>
      </c>
      <c r="E168" s="264" t="s">
        <v>1</v>
      </c>
      <c r="F168" s="265" t="s">
        <v>1694</v>
      </c>
      <c r="G168" s="263"/>
      <c r="H168" s="266">
        <v>82.304000000000002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72" t="s">
        <v>906</v>
      </c>
      <c r="AU168" s="272" t="s">
        <v>85</v>
      </c>
      <c r="AV168" s="13" t="s">
        <v>85</v>
      </c>
      <c r="AW168" s="13" t="s">
        <v>33</v>
      </c>
      <c r="AX168" s="13" t="s">
        <v>76</v>
      </c>
      <c r="AY168" s="272" t="s">
        <v>183</v>
      </c>
    </row>
    <row r="169" s="13" customFormat="1">
      <c r="A169" s="13"/>
      <c r="B169" s="262"/>
      <c r="C169" s="263"/>
      <c r="D169" s="257" t="s">
        <v>906</v>
      </c>
      <c r="E169" s="264" t="s">
        <v>1</v>
      </c>
      <c r="F169" s="265" t="s">
        <v>1692</v>
      </c>
      <c r="G169" s="263"/>
      <c r="H169" s="266">
        <v>-11.077999999999999</v>
      </c>
      <c r="I169" s="267"/>
      <c r="J169" s="263"/>
      <c r="K169" s="263"/>
      <c r="L169" s="268"/>
      <c r="M169" s="269"/>
      <c r="N169" s="270"/>
      <c r="O169" s="270"/>
      <c r="P169" s="270"/>
      <c r="Q169" s="270"/>
      <c r="R169" s="270"/>
      <c r="S169" s="270"/>
      <c r="T169" s="27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2" t="s">
        <v>906</v>
      </c>
      <c r="AU169" s="272" t="s">
        <v>85</v>
      </c>
      <c r="AV169" s="13" t="s">
        <v>85</v>
      </c>
      <c r="AW169" s="13" t="s">
        <v>33</v>
      </c>
      <c r="AX169" s="13" t="s">
        <v>76</v>
      </c>
      <c r="AY169" s="272" t="s">
        <v>183</v>
      </c>
    </row>
    <row r="170" s="15" customFormat="1">
      <c r="A170" s="15"/>
      <c r="B170" s="284"/>
      <c r="C170" s="285"/>
      <c r="D170" s="257" t="s">
        <v>906</v>
      </c>
      <c r="E170" s="286" t="s">
        <v>1</v>
      </c>
      <c r="F170" s="287" t="s">
        <v>955</v>
      </c>
      <c r="G170" s="285"/>
      <c r="H170" s="288">
        <v>71.225999999999999</v>
      </c>
      <c r="I170" s="289"/>
      <c r="J170" s="285"/>
      <c r="K170" s="285"/>
      <c r="L170" s="290"/>
      <c r="M170" s="291"/>
      <c r="N170" s="292"/>
      <c r="O170" s="292"/>
      <c r="P170" s="292"/>
      <c r="Q170" s="292"/>
      <c r="R170" s="292"/>
      <c r="S170" s="292"/>
      <c r="T170" s="29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94" t="s">
        <v>906</v>
      </c>
      <c r="AU170" s="294" t="s">
        <v>85</v>
      </c>
      <c r="AV170" s="15" t="s">
        <v>100</v>
      </c>
      <c r="AW170" s="15" t="s">
        <v>33</v>
      </c>
      <c r="AX170" s="15" t="s">
        <v>76</v>
      </c>
      <c r="AY170" s="294" t="s">
        <v>183</v>
      </c>
    </row>
    <row r="171" s="14" customFormat="1">
      <c r="A171" s="14"/>
      <c r="B171" s="273"/>
      <c r="C171" s="274"/>
      <c r="D171" s="257" t="s">
        <v>906</v>
      </c>
      <c r="E171" s="275" t="s">
        <v>1</v>
      </c>
      <c r="F171" s="276" t="s">
        <v>920</v>
      </c>
      <c r="G171" s="274"/>
      <c r="H171" s="277">
        <v>227.53999999999999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906</v>
      </c>
      <c r="AU171" s="283" t="s">
        <v>85</v>
      </c>
      <c r="AV171" s="14" t="s">
        <v>196</v>
      </c>
      <c r="AW171" s="14" t="s">
        <v>33</v>
      </c>
      <c r="AX171" s="14" t="s">
        <v>83</v>
      </c>
      <c r="AY171" s="283" t="s">
        <v>183</v>
      </c>
    </row>
    <row r="172" s="12" customFormat="1" ht="22.8" customHeight="1">
      <c r="A172" s="12"/>
      <c r="B172" s="212"/>
      <c r="C172" s="213"/>
      <c r="D172" s="214" t="s">
        <v>75</v>
      </c>
      <c r="E172" s="226" t="s">
        <v>215</v>
      </c>
      <c r="F172" s="226" t="s">
        <v>962</v>
      </c>
      <c r="G172" s="213"/>
      <c r="H172" s="213"/>
      <c r="I172" s="216"/>
      <c r="J172" s="227">
        <f>BK172</f>
        <v>0</v>
      </c>
      <c r="K172" s="213"/>
      <c r="L172" s="218"/>
      <c r="M172" s="219"/>
      <c r="N172" s="220"/>
      <c r="O172" s="220"/>
      <c r="P172" s="221">
        <f>SUM(P173:P188)</f>
        <v>0</v>
      </c>
      <c r="Q172" s="220"/>
      <c r="R172" s="221">
        <f>SUM(R173:R188)</f>
        <v>0.011961299999999999</v>
      </c>
      <c r="S172" s="220"/>
      <c r="T172" s="222">
        <f>SUM(T173:T188)</f>
        <v>28.817896000000005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3" t="s">
        <v>83</v>
      </c>
      <c r="AT172" s="224" t="s">
        <v>75</v>
      </c>
      <c r="AU172" s="224" t="s">
        <v>83</v>
      </c>
      <c r="AY172" s="223" t="s">
        <v>183</v>
      </c>
      <c r="BK172" s="225">
        <f>SUM(BK173:BK188)</f>
        <v>0</v>
      </c>
    </row>
    <row r="173" s="2" customFormat="1" ht="33" customHeight="1">
      <c r="A173" s="39"/>
      <c r="B173" s="40"/>
      <c r="C173" s="228" t="s">
        <v>212</v>
      </c>
      <c r="D173" s="228" t="s">
        <v>186</v>
      </c>
      <c r="E173" s="229" t="s">
        <v>963</v>
      </c>
      <c r="F173" s="230" t="s">
        <v>964</v>
      </c>
      <c r="G173" s="231" t="s">
        <v>469</v>
      </c>
      <c r="H173" s="232">
        <v>92.010000000000005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0.00012999999999999999</v>
      </c>
      <c r="R173" s="237">
        <f>Q173*H173</f>
        <v>0.011961299999999999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196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196</v>
      </c>
      <c r="BM173" s="239" t="s">
        <v>1695</v>
      </c>
    </row>
    <row r="174" s="13" customFormat="1">
      <c r="A174" s="13"/>
      <c r="B174" s="262"/>
      <c r="C174" s="263"/>
      <c r="D174" s="257" t="s">
        <v>906</v>
      </c>
      <c r="E174" s="264" t="s">
        <v>1</v>
      </c>
      <c r="F174" s="265" t="s">
        <v>1696</v>
      </c>
      <c r="G174" s="263"/>
      <c r="H174" s="266">
        <v>72.209999999999994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72" t="s">
        <v>906</v>
      </c>
      <c r="AU174" s="272" t="s">
        <v>85</v>
      </c>
      <c r="AV174" s="13" t="s">
        <v>85</v>
      </c>
      <c r="AW174" s="13" t="s">
        <v>33</v>
      </c>
      <c r="AX174" s="13" t="s">
        <v>76</v>
      </c>
      <c r="AY174" s="272" t="s">
        <v>183</v>
      </c>
    </row>
    <row r="175" s="13" customFormat="1">
      <c r="A175" s="13"/>
      <c r="B175" s="262"/>
      <c r="C175" s="263"/>
      <c r="D175" s="257" t="s">
        <v>906</v>
      </c>
      <c r="E175" s="264" t="s">
        <v>1</v>
      </c>
      <c r="F175" s="265" t="s">
        <v>1697</v>
      </c>
      <c r="G175" s="263"/>
      <c r="H175" s="266">
        <v>19.800000000000001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906</v>
      </c>
      <c r="AU175" s="272" t="s">
        <v>85</v>
      </c>
      <c r="AV175" s="13" t="s">
        <v>85</v>
      </c>
      <c r="AW175" s="13" t="s">
        <v>33</v>
      </c>
      <c r="AX175" s="13" t="s">
        <v>76</v>
      </c>
      <c r="AY175" s="272" t="s">
        <v>183</v>
      </c>
    </row>
    <row r="176" s="14" customFormat="1">
      <c r="A176" s="14"/>
      <c r="B176" s="273"/>
      <c r="C176" s="274"/>
      <c r="D176" s="257" t="s">
        <v>906</v>
      </c>
      <c r="E176" s="275" t="s">
        <v>1</v>
      </c>
      <c r="F176" s="276" t="s">
        <v>920</v>
      </c>
      <c r="G176" s="274"/>
      <c r="H176" s="277">
        <v>92.010000000000005</v>
      </c>
      <c r="I176" s="278"/>
      <c r="J176" s="274"/>
      <c r="K176" s="274"/>
      <c r="L176" s="279"/>
      <c r="M176" s="280"/>
      <c r="N176" s="281"/>
      <c r="O176" s="281"/>
      <c r="P176" s="281"/>
      <c r="Q176" s="281"/>
      <c r="R176" s="281"/>
      <c r="S176" s="281"/>
      <c r="T176" s="28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83" t="s">
        <v>906</v>
      </c>
      <c r="AU176" s="283" t="s">
        <v>85</v>
      </c>
      <c r="AV176" s="14" t="s">
        <v>196</v>
      </c>
      <c r="AW176" s="14" t="s">
        <v>33</v>
      </c>
      <c r="AX176" s="14" t="s">
        <v>83</v>
      </c>
      <c r="AY176" s="283" t="s">
        <v>183</v>
      </c>
    </row>
    <row r="177" s="2" customFormat="1" ht="24.15" customHeight="1">
      <c r="A177" s="39"/>
      <c r="B177" s="40"/>
      <c r="C177" s="228" t="s">
        <v>240</v>
      </c>
      <c r="D177" s="228" t="s">
        <v>186</v>
      </c>
      <c r="E177" s="229" t="s">
        <v>968</v>
      </c>
      <c r="F177" s="230" t="s">
        <v>969</v>
      </c>
      <c r="G177" s="231" t="s">
        <v>469</v>
      </c>
      <c r="H177" s="232">
        <v>49.896000000000001</v>
      </c>
      <c r="I177" s="233"/>
      <c r="J177" s="234">
        <f>ROUND(I177*H177,2)</f>
        <v>0</v>
      </c>
      <c r="K177" s="230" t="s">
        <v>194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0.26100000000000001</v>
      </c>
      <c r="T177" s="238">
        <f>S177*H177</f>
        <v>13.022856000000001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196</v>
      </c>
      <c r="AT177" s="239" t="s">
        <v>186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196</v>
      </c>
      <c r="BM177" s="239" t="s">
        <v>1698</v>
      </c>
    </row>
    <row r="178" s="13" customFormat="1">
      <c r="A178" s="13"/>
      <c r="B178" s="262"/>
      <c r="C178" s="263"/>
      <c r="D178" s="257" t="s">
        <v>906</v>
      </c>
      <c r="E178" s="264" t="s">
        <v>1</v>
      </c>
      <c r="F178" s="265" t="s">
        <v>1699</v>
      </c>
      <c r="G178" s="263"/>
      <c r="H178" s="266">
        <v>23.632999999999999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906</v>
      </c>
      <c r="AU178" s="272" t="s">
        <v>85</v>
      </c>
      <c r="AV178" s="13" t="s">
        <v>85</v>
      </c>
      <c r="AW178" s="13" t="s">
        <v>33</v>
      </c>
      <c r="AX178" s="13" t="s">
        <v>76</v>
      </c>
      <c r="AY178" s="272" t="s">
        <v>183</v>
      </c>
    </row>
    <row r="179" s="13" customFormat="1">
      <c r="A179" s="13"/>
      <c r="B179" s="262"/>
      <c r="C179" s="263"/>
      <c r="D179" s="257" t="s">
        <v>906</v>
      </c>
      <c r="E179" s="264" t="s">
        <v>1</v>
      </c>
      <c r="F179" s="265" t="s">
        <v>1700</v>
      </c>
      <c r="G179" s="263"/>
      <c r="H179" s="266">
        <v>12.901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72" t="s">
        <v>906</v>
      </c>
      <c r="AU179" s="272" t="s">
        <v>85</v>
      </c>
      <c r="AV179" s="13" t="s">
        <v>85</v>
      </c>
      <c r="AW179" s="13" t="s">
        <v>33</v>
      </c>
      <c r="AX179" s="13" t="s">
        <v>76</v>
      </c>
      <c r="AY179" s="272" t="s">
        <v>183</v>
      </c>
    </row>
    <row r="180" s="13" customFormat="1">
      <c r="A180" s="13"/>
      <c r="B180" s="262"/>
      <c r="C180" s="263"/>
      <c r="D180" s="257" t="s">
        <v>906</v>
      </c>
      <c r="E180" s="264" t="s">
        <v>1</v>
      </c>
      <c r="F180" s="265" t="s">
        <v>1701</v>
      </c>
      <c r="G180" s="263"/>
      <c r="H180" s="266">
        <v>13.362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2" t="s">
        <v>906</v>
      </c>
      <c r="AU180" s="272" t="s">
        <v>85</v>
      </c>
      <c r="AV180" s="13" t="s">
        <v>85</v>
      </c>
      <c r="AW180" s="13" t="s">
        <v>33</v>
      </c>
      <c r="AX180" s="13" t="s">
        <v>76</v>
      </c>
      <c r="AY180" s="272" t="s">
        <v>183</v>
      </c>
    </row>
    <row r="181" s="14" customFormat="1">
      <c r="A181" s="14"/>
      <c r="B181" s="273"/>
      <c r="C181" s="274"/>
      <c r="D181" s="257" t="s">
        <v>906</v>
      </c>
      <c r="E181" s="275" t="s">
        <v>1</v>
      </c>
      <c r="F181" s="276" t="s">
        <v>920</v>
      </c>
      <c r="G181" s="274"/>
      <c r="H181" s="277">
        <v>49.896000000000001</v>
      </c>
      <c r="I181" s="278"/>
      <c r="J181" s="274"/>
      <c r="K181" s="274"/>
      <c r="L181" s="279"/>
      <c r="M181" s="280"/>
      <c r="N181" s="281"/>
      <c r="O181" s="281"/>
      <c r="P181" s="281"/>
      <c r="Q181" s="281"/>
      <c r="R181" s="281"/>
      <c r="S181" s="281"/>
      <c r="T181" s="28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83" t="s">
        <v>906</v>
      </c>
      <c r="AU181" s="283" t="s">
        <v>85</v>
      </c>
      <c r="AV181" s="14" t="s">
        <v>196</v>
      </c>
      <c r="AW181" s="14" t="s">
        <v>33</v>
      </c>
      <c r="AX181" s="14" t="s">
        <v>83</v>
      </c>
      <c r="AY181" s="283" t="s">
        <v>183</v>
      </c>
    </row>
    <row r="182" s="2" customFormat="1" ht="21.75" customHeight="1">
      <c r="A182" s="39"/>
      <c r="B182" s="40"/>
      <c r="C182" s="228" t="s">
        <v>190</v>
      </c>
      <c r="D182" s="228" t="s">
        <v>186</v>
      </c>
      <c r="E182" s="229" t="s">
        <v>979</v>
      </c>
      <c r="F182" s="230" t="s">
        <v>980</v>
      </c>
      <c r="G182" s="231" t="s">
        <v>469</v>
      </c>
      <c r="H182" s="232">
        <v>72.209999999999994</v>
      </c>
      <c r="I182" s="233"/>
      <c r="J182" s="234">
        <f>ROUND(I182*H182,2)</f>
        <v>0</v>
      </c>
      <c r="K182" s="230" t="s">
        <v>194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196</v>
      </c>
      <c r="AT182" s="239" t="s">
        <v>186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196</v>
      </c>
      <c r="BM182" s="239" t="s">
        <v>1702</v>
      </c>
    </row>
    <row r="183" s="13" customFormat="1">
      <c r="A183" s="13"/>
      <c r="B183" s="262"/>
      <c r="C183" s="263"/>
      <c r="D183" s="257" t="s">
        <v>906</v>
      </c>
      <c r="E183" s="264" t="s">
        <v>1</v>
      </c>
      <c r="F183" s="265" t="s">
        <v>1703</v>
      </c>
      <c r="G183" s="263"/>
      <c r="H183" s="266">
        <v>72.209999999999994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2" t="s">
        <v>906</v>
      </c>
      <c r="AU183" s="272" t="s">
        <v>85</v>
      </c>
      <c r="AV183" s="13" t="s">
        <v>85</v>
      </c>
      <c r="AW183" s="13" t="s">
        <v>33</v>
      </c>
      <c r="AX183" s="13" t="s">
        <v>83</v>
      </c>
      <c r="AY183" s="272" t="s">
        <v>183</v>
      </c>
    </row>
    <row r="184" s="2" customFormat="1" ht="24.15" customHeight="1">
      <c r="A184" s="39"/>
      <c r="B184" s="40"/>
      <c r="C184" s="228" t="s">
        <v>248</v>
      </c>
      <c r="D184" s="228" t="s">
        <v>186</v>
      </c>
      <c r="E184" s="229" t="s">
        <v>987</v>
      </c>
      <c r="F184" s="230" t="s">
        <v>988</v>
      </c>
      <c r="G184" s="231" t="s">
        <v>469</v>
      </c>
      <c r="H184" s="232">
        <v>232.28</v>
      </c>
      <c r="I184" s="233"/>
      <c r="J184" s="234">
        <f>ROUND(I184*H184,2)</f>
        <v>0</v>
      </c>
      <c r="K184" s="230" t="s">
        <v>194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</v>
      </c>
      <c r="R184" s="237">
        <f>Q184*H184</f>
        <v>0</v>
      </c>
      <c r="S184" s="237">
        <v>0.068000000000000005</v>
      </c>
      <c r="T184" s="238">
        <f>S184*H184</f>
        <v>15.795040000000002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196</v>
      </c>
      <c r="AT184" s="239" t="s">
        <v>186</v>
      </c>
      <c r="AU184" s="239" t="s">
        <v>85</v>
      </c>
      <c r="AY184" s="18" t="s">
        <v>183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196</v>
      </c>
      <c r="BM184" s="239" t="s">
        <v>1704</v>
      </c>
    </row>
    <row r="185" s="13" customFormat="1">
      <c r="A185" s="13"/>
      <c r="B185" s="262"/>
      <c r="C185" s="263"/>
      <c r="D185" s="257" t="s">
        <v>906</v>
      </c>
      <c r="E185" s="264" t="s">
        <v>1</v>
      </c>
      <c r="F185" s="265" t="s">
        <v>1705</v>
      </c>
      <c r="G185" s="263"/>
      <c r="H185" s="266">
        <v>97.079999999999998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72" t="s">
        <v>906</v>
      </c>
      <c r="AU185" s="272" t="s">
        <v>85</v>
      </c>
      <c r="AV185" s="13" t="s">
        <v>85</v>
      </c>
      <c r="AW185" s="13" t="s">
        <v>33</v>
      </c>
      <c r="AX185" s="13" t="s">
        <v>76</v>
      </c>
      <c r="AY185" s="272" t="s">
        <v>183</v>
      </c>
    </row>
    <row r="186" s="13" customFormat="1">
      <c r="A186" s="13"/>
      <c r="B186" s="262"/>
      <c r="C186" s="263"/>
      <c r="D186" s="257" t="s">
        <v>906</v>
      </c>
      <c r="E186" s="264" t="s">
        <v>1</v>
      </c>
      <c r="F186" s="265" t="s">
        <v>1706</v>
      </c>
      <c r="G186" s="263"/>
      <c r="H186" s="266">
        <v>67.200000000000003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2" t="s">
        <v>906</v>
      </c>
      <c r="AU186" s="272" t="s">
        <v>85</v>
      </c>
      <c r="AV186" s="13" t="s">
        <v>85</v>
      </c>
      <c r="AW186" s="13" t="s">
        <v>33</v>
      </c>
      <c r="AX186" s="13" t="s">
        <v>76</v>
      </c>
      <c r="AY186" s="272" t="s">
        <v>183</v>
      </c>
    </row>
    <row r="187" s="13" customFormat="1">
      <c r="A187" s="13"/>
      <c r="B187" s="262"/>
      <c r="C187" s="263"/>
      <c r="D187" s="257" t="s">
        <v>906</v>
      </c>
      <c r="E187" s="264" t="s">
        <v>1</v>
      </c>
      <c r="F187" s="265" t="s">
        <v>1707</v>
      </c>
      <c r="G187" s="263"/>
      <c r="H187" s="266">
        <v>68</v>
      </c>
      <c r="I187" s="267"/>
      <c r="J187" s="263"/>
      <c r="K187" s="263"/>
      <c r="L187" s="268"/>
      <c r="M187" s="269"/>
      <c r="N187" s="270"/>
      <c r="O187" s="270"/>
      <c r="P187" s="270"/>
      <c r="Q187" s="270"/>
      <c r="R187" s="270"/>
      <c r="S187" s="270"/>
      <c r="T187" s="27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2" t="s">
        <v>906</v>
      </c>
      <c r="AU187" s="272" t="s">
        <v>85</v>
      </c>
      <c r="AV187" s="13" t="s">
        <v>85</v>
      </c>
      <c r="AW187" s="13" t="s">
        <v>33</v>
      </c>
      <c r="AX187" s="13" t="s">
        <v>76</v>
      </c>
      <c r="AY187" s="272" t="s">
        <v>183</v>
      </c>
    </row>
    <row r="188" s="14" customFormat="1">
      <c r="A188" s="14"/>
      <c r="B188" s="273"/>
      <c r="C188" s="274"/>
      <c r="D188" s="257" t="s">
        <v>906</v>
      </c>
      <c r="E188" s="275" t="s">
        <v>1</v>
      </c>
      <c r="F188" s="276" t="s">
        <v>920</v>
      </c>
      <c r="G188" s="274"/>
      <c r="H188" s="277">
        <v>232.28</v>
      </c>
      <c r="I188" s="278"/>
      <c r="J188" s="274"/>
      <c r="K188" s="274"/>
      <c r="L188" s="279"/>
      <c r="M188" s="280"/>
      <c r="N188" s="281"/>
      <c r="O188" s="281"/>
      <c r="P188" s="281"/>
      <c r="Q188" s="281"/>
      <c r="R188" s="281"/>
      <c r="S188" s="281"/>
      <c r="T188" s="28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3" t="s">
        <v>906</v>
      </c>
      <c r="AU188" s="283" t="s">
        <v>85</v>
      </c>
      <c r="AV188" s="14" t="s">
        <v>196</v>
      </c>
      <c r="AW188" s="14" t="s">
        <v>33</v>
      </c>
      <c r="AX188" s="14" t="s">
        <v>83</v>
      </c>
      <c r="AY188" s="283" t="s">
        <v>183</v>
      </c>
    </row>
    <row r="189" s="12" customFormat="1" ht="22.8" customHeight="1">
      <c r="A189" s="12"/>
      <c r="B189" s="212"/>
      <c r="C189" s="213"/>
      <c r="D189" s="214" t="s">
        <v>75</v>
      </c>
      <c r="E189" s="226" t="s">
        <v>994</v>
      </c>
      <c r="F189" s="226" t="s">
        <v>995</v>
      </c>
      <c r="G189" s="213"/>
      <c r="H189" s="213"/>
      <c r="I189" s="216"/>
      <c r="J189" s="227">
        <f>BK189</f>
        <v>0</v>
      </c>
      <c r="K189" s="213"/>
      <c r="L189" s="218"/>
      <c r="M189" s="219"/>
      <c r="N189" s="220"/>
      <c r="O189" s="220"/>
      <c r="P189" s="221">
        <f>SUM(P190:P194)</f>
        <v>0</v>
      </c>
      <c r="Q189" s="220"/>
      <c r="R189" s="221">
        <f>SUM(R190:R194)</f>
        <v>0</v>
      </c>
      <c r="S189" s="220"/>
      <c r="T189" s="222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3" t="s">
        <v>83</v>
      </c>
      <c r="AT189" s="224" t="s">
        <v>75</v>
      </c>
      <c r="AU189" s="224" t="s">
        <v>83</v>
      </c>
      <c r="AY189" s="223" t="s">
        <v>183</v>
      </c>
      <c r="BK189" s="225">
        <f>SUM(BK190:BK194)</f>
        <v>0</v>
      </c>
    </row>
    <row r="190" s="2" customFormat="1" ht="24.15" customHeight="1">
      <c r="A190" s="39"/>
      <c r="B190" s="40"/>
      <c r="C190" s="228" t="s">
        <v>218</v>
      </c>
      <c r="D190" s="228" t="s">
        <v>186</v>
      </c>
      <c r="E190" s="229" t="s">
        <v>996</v>
      </c>
      <c r="F190" s="230" t="s">
        <v>997</v>
      </c>
      <c r="G190" s="231" t="s">
        <v>350</v>
      </c>
      <c r="H190" s="232">
        <v>32.523000000000003</v>
      </c>
      <c r="I190" s="233"/>
      <c r="J190" s="234">
        <f>ROUND(I190*H190,2)</f>
        <v>0</v>
      </c>
      <c r="K190" s="230" t="s">
        <v>194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196</v>
      </c>
      <c r="AT190" s="239" t="s">
        <v>186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196</v>
      </c>
      <c r="BM190" s="239" t="s">
        <v>1708</v>
      </c>
    </row>
    <row r="191" s="2" customFormat="1" ht="24.15" customHeight="1">
      <c r="A191" s="39"/>
      <c r="B191" s="40"/>
      <c r="C191" s="228" t="s">
        <v>255</v>
      </c>
      <c r="D191" s="228" t="s">
        <v>186</v>
      </c>
      <c r="E191" s="229" t="s">
        <v>999</v>
      </c>
      <c r="F191" s="230" t="s">
        <v>1000</v>
      </c>
      <c r="G191" s="231" t="s">
        <v>350</v>
      </c>
      <c r="H191" s="232">
        <v>32.523000000000003</v>
      </c>
      <c r="I191" s="233"/>
      <c r="J191" s="234">
        <f>ROUND(I191*H191,2)</f>
        <v>0</v>
      </c>
      <c r="K191" s="230" t="s">
        <v>194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196</v>
      </c>
      <c r="AT191" s="239" t="s">
        <v>186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196</v>
      </c>
      <c r="BM191" s="239" t="s">
        <v>1709</v>
      </c>
    </row>
    <row r="192" s="2" customFormat="1" ht="24.15" customHeight="1">
      <c r="A192" s="39"/>
      <c r="B192" s="40"/>
      <c r="C192" s="228" t="s">
        <v>221</v>
      </c>
      <c r="D192" s="228" t="s">
        <v>186</v>
      </c>
      <c r="E192" s="229" t="s">
        <v>1002</v>
      </c>
      <c r="F192" s="230" t="s">
        <v>1003</v>
      </c>
      <c r="G192" s="231" t="s">
        <v>350</v>
      </c>
      <c r="H192" s="232">
        <v>292.70699999999999</v>
      </c>
      <c r="I192" s="233"/>
      <c r="J192" s="234">
        <f>ROUND(I192*H192,2)</f>
        <v>0</v>
      </c>
      <c r="K192" s="230" t="s">
        <v>194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196</v>
      </c>
      <c r="AT192" s="239" t="s">
        <v>186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196</v>
      </c>
      <c r="BM192" s="239" t="s">
        <v>1710</v>
      </c>
    </row>
    <row r="193" s="13" customFormat="1">
      <c r="A193" s="13"/>
      <c r="B193" s="262"/>
      <c r="C193" s="263"/>
      <c r="D193" s="257" t="s">
        <v>906</v>
      </c>
      <c r="E193" s="263"/>
      <c r="F193" s="265" t="s">
        <v>1711</v>
      </c>
      <c r="G193" s="263"/>
      <c r="H193" s="266">
        <v>292.70699999999999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2" t="s">
        <v>906</v>
      </c>
      <c r="AU193" s="272" t="s">
        <v>85</v>
      </c>
      <c r="AV193" s="13" t="s">
        <v>85</v>
      </c>
      <c r="AW193" s="13" t="s">
        <v>4</v>
      </c>
      <c r="AX193" s="13" t="s">
        <v>83</v>
      </c>
      <c r="AY193" s="272" t="s">
        <v>183</v>
      </c>
    </row>
    <row r="194" s="2" customFormat="1" ht="44.25" customHeight="1">
      <c r="A194" s="39"/>
      <c r="B194" s="40"/>
      <c r="C194" s="228" t="s">
        <v>7</v>
      </c>
      <c r="D194" s="228" t="s">
        <v>186</v>
      </c>
      <c r="E194" s="229" t="s">
        <v>1006</v>
      </c>
      <c r="F194" s="230" t="s">
        <v>1007</v>
      </c>
      <c r="G194" s="231" t="s">
        <v>350</v>
      </c>
      <c r="H194" s="232">
        <v>32.523000000000003</v>
      </c>
      <c r="I194" s="233"/>
      <c r="J194" s="234">
        <f>ROUND(I194*H194,2)</f>
        <v>0</v>
      </c>
      <c r="K194" s="230" t="s">
        <v>194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196</v>
      </c>
      <c r="AT194" s="239" t="s">
        <v>186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196</v>
      </c>
      <c r="BM194" s="239" t="s">
        <v>1712</v>
      </c>
    </row>
    <row r="195" s="12" customFormat="1" ht="22.8" customHeight="1">
      <c r="A195" s="12"/>
      <c r="B195" s="212"/>
      <c r="C195" s="213"/>
      <c r="D195" s="214" t="s">
        <v>75</v>
      </c>
      <c r="E195" s="226" t="s">
        <v>1009</v>
      </c>
      <c r="F195" s="226" t="s">
        <v>1010</v>
      </c>
      <c r="G195" s="213"/>
      <c r="H195" s="213"/>
      <c r="I195" s="216"/>
      <c r="J195" s="227">
        <f>BK195</f>
        <v>0</v>
      </c>
      <c r="K195" s="213"/>
      <c r="L195" s="218"/>
      <c r="M195" s="219"/>
      <c r="N195" s="220"/>
      <c r="O195" s="220"/>
      <c r="P195" s="221">
        <f>P196</f>
        <v>0</v>
      </c>
      <c r="Q195" s="220"/>
      <c r="R195" s="221">
        <f>R196</f>
        <v>0</v>
      </c>
      <c r="S195" s="220"/>
      <c r="T195" s="222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3" t="s">
        <v>83</v>
      </c>
      <c r="AT195" s="224" t="s">
        <v>75</v>
      </c>
      <c r="AU195" s="224" t="s">
        <v>83</v>
      </c>
      <c r="AY195" s="223" t="s">
        <v>183</v>
      </c>
      <c r="BK195" s="225">
        <f>BK196</f>
        <v>0</v>
      </c>
    </row>
    <row r="196" s="2" customFormat="1" ht="21.75" customHeight="1">
      <c r="A196" s="39"/>
      <c r="B196" s="40"/>
      <c r="C196" s="228" t="s">
        <v>225</v>
      </c>
      <c r="D196" s="228" t="s">
        <v>186</v>
      </c>
      <c r="E196" s="229" t="s">
        <v>1371</v>
      </c>
      <c r="F196" s="230" t="s">
        <v>1372</v>
      </c>
      <c r="G196" s="231" t="s">
        <v>350</v>
      </c>
      <c r="H196" s="232">
        <v>11.321</v>
      </c>
      <c r="I196" s="233"/>
      <c r="J196" s="234">
        <f>ROUND(I196*H196,2)</f>
        <v>0</v>
      </c>
      <c r="K196" s="230" t="s">
        <v>194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196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196</v>
      </c>
      <c r="BM196" s="239" t="s">
        <v>1713</v>
      </c>
    </row>
    <row r="197" s="12" customFormat="1" ht="25.92" customHeight="1">
      <c r="A197" s="12"/>
      <c r="B197" s="212"/>
      <c r="C197" s="213"/>
      <c r="D197" s="214" t="s">
        <v>75</v>
      </c>
      <c r="E197" s="215" t="s">
        <v>181</v>
      </c>
      <c r="F197" s="215" t="s">
        <v>182</v>
      </c>
      <c r="G197" s="213"/>
      <c r="H197" s="213"/>
      <c r="I197" s="216"/>
      <c r="J197" s="217">
        <f>BK197</f>
        <v>0</v>
      </c>
      <c r="K197" s="213"/>
      <c r="L197" s="218"/>
      <c r="M197" s="219"/>
      <c r="N197" s="220"/>
      <c r="O197" s="220"/>
      <c r="P197" s="221">
        <f>P198+P213+P252+P260+P295+P334+P350</f>
        <v>0</v>
      </c>
      <c r="Q197" s="220"/>
      <c r="R197" s="221">
        <f>R198+R213+R252+R260+R295+R334+R350</f>
        <v>10.463311879999999</v>
      </c>
      <c r="S197" s="220"/>
      <c r="T197" s="222">
        <f>T198+T213+T252+T260+T295+T334+T350</f>
        <v>3.7055112799999996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3" t="s">
        <v>85</v>
      </c>
      <c r="AT197" s="224" t="s">
        <v>75</v>
      </c>
      <c r="AU197" s="224" t="s">
        <v>76</v>
      </c>
      <c r="AY197" s="223" t="s">
        <v>183</v>
      </c>
      <c r="BK197" s="225">
        <f>BK198+BK213+BK252+BK260+BK295+BK334+BK350</f>
        <v>0</v>
      </c>
    </row>
    <row r="198" s="12" customFormat="1" ht="22.8" customHeight="1">
      <c r="A198" s="12"/>
      <c r="B198" s="212"/>
      <c r="C198" s="213"/>
      <c r="D198" s="214" t="s">
        <v>75</v>
      </c>
      <c r="E198" s="226" t="s">
        <v>464</v>
      </c>
      <c r="F198" s="226" t="s">
        <v>465</v>
      </c>
      <c r="G198" s="213"/>
      <c r="H198" s="213"/>
      <c r="I198" s="216"/>
      <c r="J198" s="227">
        <f>BK198</f>
        <v>0</v>
      </c>
      <c r="K198" s="213"/>
      <c r="L198" s="218"/>
      <c r="M198" s="219"/>
      <c r="N198" s="220"/>
      <c r="O198" s="220"/>
      <c r="P198" s="221">
        <f>SUM(P199:P212)</f>
        <v>0</v>
      </c>
      <c r="Q198" s="220"/>
      <c r="R198" s="221">
        <f>SUM(R199:R212)</f>
        <v>1.3178654999999999</v>
      </c>
      <c r="S198" s="220"/>
      <c r="T198" s="222">
        <f>SUM(T199:T212)</f>
        <v>0.28110000000000002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3" t="s">
        <v>85</v>
      </c>
      <c r="AT198" s="224" t="s">
        <v>75</v>
      </c>
      <c r="AU198" s="224" t="s">
        <v>83</v>
      </c>
      <c r="AY198" s="223" t="s">
        <v>183</v>
      </c>
      <c r="BK198" s="225">
        <f>SUM(BK199:BK212)</f>
        <v>0</v>
      </c>
    </row>
    <row r="199" s="2" customFormat="1" ht="37.8" customHeight="1">
      <c r="A199" s="39"/>
      <c r="B199" s="40"/>
      <c r="C199" s="228" t="s">
        <v>270</v>
      </c>
      <c r="D199" s="228" t="s">
        <v>186</v>
      </c>
      <c r="E199" s="229" t="s">
        <v>1028</v>
      </c>
      <c r="F199" s="230" t="s">
        <v>1029</v>
      </c>
      <c r="G199" s="231" t="s">
        <v>469</v>
      </c>
      <c r="H199" s="232">
        <v>26.109999999999999</v>
      </c>
      <c r="I199" s="233"/>
      <c r="J199" s="234">
        <f>ROUND(I199*H199,2)</f>
        <v>0</v>
      </c>
      <c r="K199" s="230" t="s">
        <v>194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0.049849999999999998</v>
      </c>
      <c r="R199" s="237">
        <f>Q199*H199</f>
        <v>1.3015835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190</v>
      </c>
      <c r="AT199" s="239" t="s">
        <v>186</v>
      </c>
      <c r="AU199" s="239" t="s">
        <v>85</v>
      </c>
      <c r="AY199" s="18" t="s">
        <v>183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190</v>
      </c>
      <c r="BM199" s="239" t="s">
        <v>1714</v>
      </c>
    </row>
    <row r="200" s="13" customFormat="1">
      <c r="A200" s="13"/>
      <c r="B200" s="262"/>
      <c r="C200" s="263"/>
      <c r="D200" s="257" t="s">
        <v>906</v>
      </c>
      <c r="E200" s="264" t="s">
        <v>1</v>
      </c>
      <c r="F200" s="265" t="s">
        <v>1715</v>
      </c>
      <c r="G200" s="263"/>
      <c r="H200" s="266">
        <v>12.300000000000001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2" t="s">
        <v>906</v>
      </c>
      <c r="AU200" s="272" t="s">
        <v>85</v>
      </c>
      <c r="AV200" s="13" t="s">
        <v>85</v>
      </c>
      <c r="AW200" s="13" t="s">
        <v>33</v>
      </c>
      <c r="AX200" s="13" t="s">
        <v>76</v>
      </c>
      <c r="AY200" s="272" t="s">
        <v>183</v>
      </c>
    </row>
    <row r="201" s="13" customFormat="1">
      <c r="A201" s="13"/>
      <c r="B201" s="262"/>
      <c r="C201" s="263"/>
      <c r="D201" s="257" t="s">
        <v>906</v>
      </c>
      <c r="E201" s="264" t="s">
        <v>1</v>
      </c>
      <c r="F201" s="265" t="s">
        <v>1716</v>
      </c>
      <c r="G201" s="263"/>
      <c r="H201" s="266">
        <v>6.806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2" t="s">
        <v>906</v>
      </c>
      <c r="AU201" s="272" t="s">
        <v>85</v>
      </c>
      <c r="AV201" s="13" t="s">
        <v>85</v>
      </c>
      <c r="AW201" s="13" t="s">
        <v>33</v>
      </c>
      <c r="AX201" s="13" t="s">
        <v>76</v>
      </c>
      <c r="AY201" s="272" t="s">
        <v>183</v>
      </c>
    </row>
    <row r="202" s="13" customFormat="1">
      <c r="A202" s="13"/>
      <c r="B202" s="262"/>
      <c r="C202" s="263"/>
      <c r="D202" s="257" t="s">
        <v>906</v>
      </c>
      <c r="E202" s="264" t="s">
        <v>1</v>
      </c>
      <c r="F202" s="265" t="s">
        <v>1717</v>
      </c>
      <c r="G202" s="263"/>
      <c r="H202" s="266">
        <v>7.0039999999999996</v>
      </c>
      <c r="I202" s="267"/>
      <c r="J202" s="263"/>
      <c r="K202" s="263"/>
      <c r="L202" s="268"/>
      <c r="M202" s="269"/>
      <c r="N202" s="270"/>
      <c r="O202" s="270"/>
      <c r="P202" s="270"/>
      <c r="Q202" s="270"/>
      <c r="R202" s="270"/>
      <c r="S202" s="270"/>
      <c r="T202" s="27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2" t="s">
        <v>906</v>
      </c>
      <c r="AU202" s="272" t="s">
        <v>85</v>
      </c>
      <c r="AV202" s="13" t="s">
        <v>85</v>
      </c>
      <c r="AW202" s="13" t="s">
        <v>33</v>
      </c>
      <c r="AX202" s="13" t="s">
        <v>76</v>
      </c>
      <c r="AY202" s="272" t="s">
        <v>183</v>
      </c>
    </row>
    <row r="203" s="14" customFormat="1">
      <c r="A203" s="14"/>
      <c r="B203" s="273"/>
      <c r="C203" s="274"/>
      <c r="D203" s="257" t="s">
        <v>906</v>
      </c>
      <c r="E203" s="275" t="s">
        <v>1</v>
      </c>
      <c r="F203" s="276" t="s">
        <v>920</v>
      </c>
      <c r="G203" s="274"/>
      <c r="H203" s="277">
        <v>26.109999999999999</v>
      </c>
      <c r="I203" s="278"/>
      <c r="J203" s="274"/>
      <c r="K203" s="274"/>
      <c r="L203" s="279"/>
      <c r="M203" s="280"/>
      <c r="N203" s="281"/>
      <c r="O203" s="281"/>
      <c r="P203" s="281"/>
      <c r="Q203" s="281"/>
      <c r="R203" s="281"/>
      <c r="S203" s="281"/>
      <c r="T203" s="28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83" t="s">
        <v>906</v>
      </c>
      <c r="AU203" s="283" t="s">
        <v>85</v>
      </c>
      <c r="AV203" s="14" t="s">
        <v>196</v>
      </c>
      <c r="AW203" s="14" t="s">
        <v>33</v>
      </c>
      <c r="AX203" s="14" t="s">
        <v>83</v>
      </c>
      <c r="AY203" s="283" t="s">
        <v>183</v>
      </c>
    </row>
    <row r="204" s="2" customFormat="1" ht="21.75" customHeight="1">
      <c r="A204" s="39"/>
      <c r="B204" s="40"/>
      <c r="C204" s="228" t="s">
        <v>228</v>
      </c>
      <c r="D204" s="228" t="s">
        <v>186</v>
      </c>
      <c r="E204" s="229" t="s">
        <v>1034</v>
      </c>
      <c r="F204" s="230" t="s">
        <v>1035</v>
      </c>
      <c r="G204" s="231" t="s">
        <v>189</v>
      </c>
      <c r="H204" s="232">
        <v>1.28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0.0051500000000000001</v>
      </c>
      <c r="R204" s="237">
        <f>Q204*H204</f>
        <v>0.0065920000000000006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1718</v>
      </c>
    </row>
    <row r="205" s="13" customFormat="1">
      <c r="A205" s="13"/>
      <c r="B205" s="262"/>
      <c r="C205" s="263"/>
      <c r="D205" s="257" t="s">
        <v>906</v>
      </c>
      <c r="E205" s="264" t="s">
        <v>1</v>
      </c>
      <c r="F205" s="265" t="s">
        <v>1037</v>
      </c>
      <c r="G205" s="263"/>
      <c r="H205" s="266">
        <v>1.28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2" t="s">
        <v>906</v>
      </c>
      <c r="AU205" s="272" t="s">
        <v>85</v>
      </c>
      <c r="AV205" s="13" t="s">
        <v>85</v>
      </c>
      <c r="AW205" s="13" t="s">
        <v>33</v>
      </c>
      <c r="AX205" s="13" t="s">
        <v>83</v>
      </c>
      <c r="AY205" s="272" t="s">
        <v>183</v>
      </c>
    </row>
    <row r="206" s="2" customFormat="1" ht="33" customHeight="1">
      <c r="A206" s="39"/>
      <c r="B206" s="40"/>
      <c r="C206" s="228" t="s">
        <v>277</v>
      </c>
      <c r="D206" s="228" t="s">
        <v>186</v>
      </c>
      <c r="E206" s="229" t="s">
        <v>1038</v>
      </c>
      <c r="F206" s="230" t="s">
        <v>1039</v>
      </c>
      <c r="G206" s="231" t="s">
        <v>247</v>
      </c>
      <c r="H206" s="232">
        <v>3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3.0000000000000001E-05</v>
      </c>
      <c r="R206" s="237">
        <f>Q206*H206</f>
        <v>9.0000000000000006E-05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1719</v>
      </c>
    </row>
    <row r="207" s="13" customFormat="1">
      <c r="A207" s="13"/>
      <c r="B207" s="262"/>
      <c r="C207" s="263"/>
      <c r="D207" s="257" t="s">
        <v>906</v>
      </c>
      <c r="E207" s="264" t="s">
        <v>1</v>
      </c>
      <c r="F207" s="265" t="s">
        <v>1041</v>
      </c>
      <c r="G207" s="263"/>
      <c r="H207" s="266">
        <v>3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2" t="s">
        <v>906</v>
      </c>
      <c r="AU207" s="272" t="s">
        <v>85</v>
      </c>
      <c r="AV207" s="13" t="s">
        <v>85</v>
      </c>
      <c r="AW207" s="13" t="s">
        <v>33</v>
      </c>
      <c r="AX207" s="13" t="s">
        <v>83</v>
      </c>
      <c r="AY207" s="272" t="s">
        <v>183</v>
      </c>
    </row>
    <row r="208" s="2" customFormat="1" ht="24.15" customHeight="1">
      <c r="A208" s="39"/>
      <c r="B208" s="40"/>
      <c r="C208" s="241" t="s">
        <v>233</v>
      </c>
      <c r="D208" s="241" t="s">
        <v>191</v>
      </c>
      <c r="E208" s="242" t="s">
        <v>1042</v>
      </c>
      <c r="F208" s="243" t="s">
        <v>1043</v>
      </c>
      <c r="G208" s="244" t="s">
        <v>247</v>
      </c>
      <c r="H208" s="245">
        <v>3</v>
      </c>
      <c r="I208" s="246"/>
      <c r="J208" s="247">
        <f>ROUND(I208*H208,2)</f>
        <v>0</v>
      </c>
      <c r="K208" s="243" t="s">
        <v>194</v>
      </c>
      <c r="L208" s="248"/>
      <c r="M208" s="249" t="s">
        <v>1</v>
      </c>
      <c r="N208" s="250" t="s">
        <v>41</v>
      </c>
      <c r="O208" s="92"/>
      <c r="P208" s="237">
        <f>O208*H208</f>
        <v>0</v>
      </c>
      <c r="Q208" s="237">
        <v>0.0032000000000000002</v>
      </c>
      <c r="R208" s="237">
        <f>Q208*H208</f>
        <v>0.0096000000000000009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195</v>
      </c>
      <c r="AT208" s="239" t="s">
        <v>191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1720</v>
      </c>
    </row>
    <row r="209" s="2" customFormat="1" ht="16.5" customHeight="1">
      <c r="A209" s="39"/>
      <c r="B209" s="40"/>
      <c r="C209" s="228" t="s">
        <v>284</v>
      </c>
      <c r="D209" s="228" t="s">
        <v>186</v>
      </c>
      <c r="E209" s="229" t="s">
        <v>1045</v>
      </c>
      <c r="F209" s="230" t="s">
        <v>1046</v>
      </c>
      <c r="G209" s="231" t="s">
        <v>469</v>
      </c>
      <c r="H209" s="232">
        <v>7.1600000000000001</v>
      </c>
      <c r="I209" s="233"/>
      <c r="J209" s="234">
        <f>ROUND(I209*H209,2)</f>
        <v>0</v>
      </c>
      <c r="K209" s="230" t="s">
        <v>194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0.0275</v>
      </c>
      <c r="T209" s="238">
        <f>S209*H209</f>
        <v>0.19689999999999999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190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190</v>
      </c>
      <c r="BM209" s="239" t="s">
        <v>1721</v>
      </c>
    </row>
    <row r="210" s="13" customFormat="1">
      <c r="A210" s="13"/>
      <c r="B210" s="262"/>
      <c r="C210" s="263"/>
      <c r="D210" s="257" t="s">
        <v>906</v>
      </c>
      <c r="E210" s="264" t="s">
        <v>1</v>
      </c>
      <c r="F210" s="265" t="s">
        <v>1722</v>
      </c>
      <c r="G210" s="263"/>
      <c r="H210" s="266">
        <v>7.1600000000000001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2" t="s">
        <v>906</v>
      </c>
      <c r="AU210" s="272" t="s">
        <v>85</v>
      </c>
      <c r="AV210" s="13" t="s">
        <v>85</v>
      </c>
      <c r="AW210" s="13" t="s">
        <v>33</v>
      </c>
      <c r="AX210" s="13" t="s">
        <v>83</v>
      </c>
      <c r="AY210" s="272" t="s">
        <v>183</v>
      </c>
    </row>
    <row r="211" s="2" customFormat="1" ht="16.5" customHeight="1">
      <c r="A211" s="39"/>
      <c r="B211" s="40"/>
      <c r="C211" s="228" t="s">
        <v>239</v>
      </c>
      <c r="D211" s="228" t="s">
        <v>186</v>
      </c>
      <c r="E211" s="229" t="s">
        <v>1049</v>
      </c>
      <c r="F211" s="230" t="s">
        <v>1050</v>
      </c>
      <c r="G211" s="231" t="s">
        <v>247</v>
      </c>
      <c r="H211" s="232">
        <v>2</v>
      </c>
      <c r="I211" s="233"/>
      <c r="J211" s="234">
        <f>ROUND(I211*H211,2)</f>
        <v>0</v>
      </c>
      <c r="K211" s="230" t="s">
        <v>194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0.042099999999999999</v>
      </c>
      <c r="T211" s="238">
        <f>S211*H211</f>
        <v>0.084199999999999997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190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190</v>
      </c>
      <c r="BM211" s="239" t="s">
        <v>1723</v>
      </c>
    </row>
    <row r="212" s="2" customFormat="1" ht="24.15" customHeight="1">
      <c r="A212" s="39"/>
      <c r="B212" s="40"/>
      <c r="C212" s="228" t="s">
        <v>291</v>
      </c>
      <c r="D212" s="228" t="s">
        <v>186</v>
      </c>
      <c r="E212" s="229" t="s">
        <v>1052</v>
      </c>
      <c r="F212" s="230" t="s">
        <v>1053</v>
      </c>
      <c r="G212" s="231" t="s">
        <v>350</v>
      </c>
      <c r="H212" s="232">
        <v>1.3180000000000001</v>
      </c>
      <c r="I212" s="233"/>
      <c r="J212" s="234">
        <f>ROUND(I212*H212,2)</f>
        <v>0</v>
      </c>
      <c r="K212" s="230" t="s">
        <v>194</v>
      </c>
      <c r="L212" s="45"/>
      <c r="M212" s="235" t="s">
        <v>1</v>
      </c>
      <c r="N212" s="236" t="s">
        <v>41</v>
      </c>
      <c r="O212" s="92"/>
      <c r="P212" s="237">
        <f>O212*H212</f>
        <v>0</v>
      </c>
      <c r="Q212" s="237">
        <v>0</v>
      </c>
      <c r="R212" s="237">
        <f>Q212*H212</f>
        <v>0</v>
      </c>
      <c r="S212" s="237">
        <v>0</v>
      </c>
      <c r="T212" s="238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9" t="s">
        <v>190</v>
      </c>
      <c r="AT212" s="239" t="s">
        <v>186</v>
      </c>
      <c r="AU212" s="239" t="s">
        <v>85</v>
      </c>
      <c r="AY212" s="18" t="s">
        <v>183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8" t="s">
        <v>83</v>
      </c>
      <c r="BK212" s="240">
        <f>ROUND(I212*H212,2)</f>
        <v>0</v>
      </c>
      <c r="BL212" s="18" t="s">
        <v>190</v>
      </c>
      <c r="BM212" s="239" t="s">
        <v>1724</v>
      </c>
    </row>
    <row r="213" s="12" customFormat="1" ht="22.8" customHeight="1">
      <c r="A213" s="12"/>
      <c r="B213" s="212"/>
      <c r="C213" s="213"/>
      <c r="D213" s="214" t="s">
        <v>75</v>
      </c>
      <c r="E213" s="226" t="s">
        <v>1055</v>
      </c>
      <c r="F213" s="226" t="s">
        <v>1056</v>
      </c>
      <c r="G213" s="213"/>
      <c r="H213" s="213"/>
      <c r="I213" s="216"/>
      <c r="J213" s="227">
        <f>BK213</f>
        <v>0</v>
      </c>
      <c r="K213" s="213"/>
      <c r="L213" s="218"/>
      <c r="M213" s="219"/>
      <c r="N213" s="220"/>
      <c r="O213" s="220"/>
      <c r="P213" s="221">
        <f>SUM(P214:P251)</f>
        <v>0</v>
      </c>
      <c r="Q213" s="220"/>
      <c r="R213" s="221">
        <f>SUM(R214:R251)</f>
        <v>0.78647</v>
      </c>
      <c r="S213" s="220"/>
      <c r="T213" s="222">
        <f>SUM(T214:T251)</f>
        <v>0.71708207999999996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3" t="s">
        <v>85</v>
      </c>
      <c r="AT213" s="224" t="s">
        <v>75</v>
      </c>
      <c r="AU213" s="224" t="s">
        <v>83</v>
      </c>
      <c r="AY213" s="223" t="s">
        <v>183</v>
      </c>
      <c r="BK213" s="225">
        <f>SUM(BK214:BK251)</f>
        <v>0</v>
      </c>
    </row>
    <row r="214" s="2" customFormat="1" ht="16.5" customHeight="1">
      <c r="A214" s="39"/>
      <c r="B214" s="40"/>
      <c r="C214" s="228" t="s">
        <v>244</v>
      </c>
      <c r="D214" s="228" t="s">
        <v>186</v>
      </c>
      <c r="E214" s="229" t="s">
        <v>1057</v>
      </c>
      <c r="F214" s="230" t="s">
        <v>1058</v>
      </c>
      <c r="G214" s="231" t="s">
        <v>247</v>
      </c>
      <c r="H214" s="232">
        <v>9</v>
      </c>
      <c r="I214" s="233"/>
      <c r="J214" s="234">
        <f>ROUND(I214*H214,2)</f>
        <v>0</v>
      </c>
      <c r="K214" s="230" t="s">
        <v>194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0.001</v>
      </c>
      <c r="T214" s="238">
        <f>S214*H214</f>
        <v>0.0090000000000000011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190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190</v>
      </c>
      <c r="BM214" s="239" t="s">
        <v>1725</v>
      </c>
    </row>
    <row r="215" s="13" customFormat="1">
      <c r="A215" s="13"/>
      <c r="B215" s="262"/>
      <c r="C215" s="263"/>
      <c r="D215" s="257" t="s">
        <v>906</v>
      </c>
      <c r="E215" s="264" t="s">
        <v>1</v>
      </c>
      <c r="F215" s="265" t="s">
        <v>1061</v>
      </c>
      <c r="G215" s="263"/>
      <c r="H215" s="266">
        <v>3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2" t="s">
        <v>906</v>
      </c>
      <c r="AU215" s="272" t="s">
        <v>85</v>
      </c>
      <c r="AV215" s="13" t="s">
        <v>85</v>
      </c>
      <c r="AW215" s="13" t="s">
        <v>33</v>
      </c>
      <c r="AX215" s="13" t="s">
        <v>76</v>
      </c>
      <c r="AY215" s="272" t="s">
        <v>183</v>
      </c>
    </row>
    <row r="216" s="13" customFormat="1">
      <c r="A216" s="13"/>
      <c r="B216" s="262"/>
      <c r="C216" s="263"/>
      <c r="D216" s="257" t="s">
        <v>906</v>
      </c>
      <c r="E216" s="264" t="s">
        <v>1</v>
      </c>
      <c r="F216" s="265" t="s">
        <v>1062</v>
      </c>
      <c r="G216" s="263"/>
      <c r="H216" s="266">
        <v>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2" t="s">
        <v>906</v>
      </c>
      <c r="AU216" s="272" t="s">
        <v>85</v>
      </c>
      <c r="AV216" s="13" t="s">
        <v>85</v>
      </c>
      <c r="AW216" s="13" t="s">
        <v>33</v>
      </c>
      <c r="AX216" s="13" t="s">
        <v>76</v>
      </c>
      <c r="AY216" s="272" t="s">
        <v>183</v>
      </c>
    </row>
    <row r="217" s="13" customFormat="1">
      <c r="A217" s="13"/>
      <c r="B217" s="262"/>
      <c r="C217" s="263"/>
      <c r="D217" s="257" t="s">
        <v>906</v>
      </c>
      <c r="E217" s="264" t="s">
        <v>1</v>
      </c>
      <c r="F217" s="265" t="s">
        <v>1063</v>
      </c>
      <c r="G217" s="263"/>
      <c r="H217" s="266">
        <v>3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2" t="s">
        <v>906</v>
      </c>
      <c r="AU217" s="272" t="s">
        <v>85</v>
      </c>
      <c r="AV217" s="13" t="s">
        <v>85</v>
      </c>
      <c r="AW217" s="13" t="s">
        <v>33</v>
      </c>
      <c r="AX217" s="13" t="s">
        <v>76</v>
      </c>
      <c r="AY217" s="272" t="s">
        <v>183</v>
      </c>
    </row>
    <row r="218" s="14" customFormat="1">
      <c r="A218" s="14"/>
      <c r="B218" s="273"/>
      <c r="C218" s="274"/>
      <c r="D218" s="257" t="s">
        <v>906</v>
      </c>
      <c r="E218" s="275" t="s">
        <v>1</v>
      </c>
      <c r="F218" s="276" t="s">
        <v>920</v>
      </c>
      <c r="G218" s="274"/>
      <c r="H218" s="277">
        <v>9</v>
      </c>
      <c r="I218" s="278"/>
      <c r="J218" s="274"/>
      <c r="K218" s="274"/>
      <c r="L218" s="279"/>
      <c r="M218" s="280"/>
      <c r="N218" s="281"/>
      <c r="O218" s="281"/>
      <c r="P218" s="281"/>
      <c r="Q218" s="281"/>
      <c r="R218" s="281"/>
      <c r="S218" s="281"/>
      <c r="T218" s="28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3" t="s">
        <v>906</v>
      </c>
      <c r="AU218" s="283" t="s">
        <v>85</v>
      </c>
      <c r="AV218" s="14" t="s">
        <v>196</v>
      </c>
      <c r="AW218" s="14" t="s">
        <v>33</v>
      </c>
      <c r="AX218" s="14" t="s">
        <v>83</v>
      </c>
      <c r="AY218" s="283" t="s">
        <v>183</v>
      </c>
    </row>
    <row r="219" s="2" customFormat="1" ht="24.15" customHeight="1">
      <c r="A219" s="39"/>
      <c r="B219" s="40"/>
      <c r="C219" s="228" t="s">
        <v>298</v>
      </c>
      <c r="D219" s="228" t="s">
        <v>186</v>
      </c>
      <c r="E219" s="229" t="s">
        <v>1064</v>
      </c>
      <c r="F219" s="230" t="s">
        <v>1065</v>
      </c>
      <c r="G219" s="231" t="s">
        <v>247</v>
      </c>
      <c r="H219" s="232">
        <v>16</v>
      </c>
      <c r="I219" s="233"/>
      <c r="J219" s="234">
        <f>ROUND(I219*H219,2)</f>
        <v>0</v>
      </c>
      <c r="K219" s="230" t="s">
        <v>194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190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190</v>
      </c>
      <c r="BM219" s="239" t="s">
        <v>1726</v>
      </c>
    </row>
    <row r="220" s="13" customFormat="1">
      <c r="A220" s="13"/>
      <c r="B220" s="262"/>
      <c r="C220" s="263"/>
      <c r="D220" s="257" t="s">
        <v>906</v>
      </c>
      <c r="E220" s="264" t="s">
        <v>1</v>
      </c>
      <c r="F220" s="265" t="s">
        <v>1067</v>
      </c>
      <c r="G220" s="263"/>
      <c r="H220" s="266">
        <v>6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72" t="s">
        <v>906</v>
      </c>
      <c r="AU220" s="272" t="s">
        <v>85</v>
      </c>
      <c r="AV220" s="13" t="s">
        <v>85</v>
      </c>
      <c r="AW220" s="13" t="s">
        <v>33</v>
      </c>
      <c r="AX220" s="13" t="s">
        <v>76</v>
      </c>
      <c r="AY220" s="272" t="s">
        <v>183</v>
      </c>
    </row>
    <row r="221" s="13" customFormat="1">
      <c r="A221" s="13"/>
      <c r="B221" s="262"/>
      <c r="C221" s="263"/>
      <c r="D221" s="257" t="s">
        <v>906</v>
      </c>
      <c r="E221" s="264" t="s">
        <v>1</v>
      </c>
      <c r="F221" s="265" t="s">
        <v>1068</v>
      </c>
      <c r="G221" s="263"/>
      <c r="H221" s="266">
        <v>10</v>
      </c>
      <c r="I221" s="267"/>
      <c r="J221" s="263"/>
      <c r="K221" s="263"/>
      <c r="L221" s="268"/>
      <c r="M221" s="269"/>
      <c r="N221" s="270"/>
      <c r="O221" s="270"/>
      <c r="P221" s="270"/>
      <c r="Q221" s="270"/>
      <c r="R221" s="270"/>
      <c r="S221" s="270"/>
      <c r="T221" s="27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2" t="s">
        <v>906</v>
      </c>
      <c r="AU221" s="272" t="s">
        <v>85</v>
      </c>
      <c r="AV221" s="13" t="s">
        <v>85</v>
      </c>
      <c r="AW221" s="13" t="s">
        <v>33</v>
      </c>
      <c r="AX221" s="13" t="s">
        <v>76</v>
      </c>
      <c r="AY221" s="272" t="s">
        <v>183</v>
      </c>
    </row>
    <row r="222" s="14" customFormat="1">
      <c r="A222" s="14"/>
      <c r="B222" s="273"/>
      <c r="C222" s="274"/>
      <c r="D222" s="257" t="s">
        <v>906</v>
      </c>
      <c r="E222" s="275" t="s">
        <v>1</v>
      </c>
      <c r="F222" s="276" t="s">
        <v>920</v>
      </c>
      <c r="G222" s="274"/>
      <c r="H222" s="277">
        <v>16</v>
      </c>
      <c r="I222" s="278"/>
      <c r="J222" s="274"/>
      <c r="K222" s="274"/>
      <c r="L222" s="279"/>
      <c r="M222" s="280"/>
      <c r="N222" s="281"/>
      <c r="O222" s="281"/>
      <c r="P222" s="281"/>
      <c r="Q222" s="281"/>
      <c r="R222" s="281"/>
      <c r="S222" s="281"/>
      <c r="T222" s="28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3" t="s">
        <v>906</v>
      </c>
      <c r="AU222" s="283" t="s">
        <v>85</v>
      </c>
      <c r="AV222" s="14" t="s">
        <v>196</v>
      </c>
      <c r="AW222" s="14" t="s">
        <v>33</v>
      </c>
      <c r="AX222" s="14" t="s">
        <v>83</v>
      </c>
      <c r="AY222" s="283" t="s">
        <v>183</v>
      </c>
    </row>
    <row r="223" s="2" customFormat="1" ht="24.15" customHeight="1">
      <c r="A223" s="39"/>
      <c r="B223" s="40"/>
      <c r="C223" s="241" t="s">
        <v>195</v>
      </c>
      <c r="D223" s="241" t="s">
        <v>191</v>
      </c>
      <c r="E223" s="242" t="s">
        <v>1069</v>
      </c>
      <c r="F223" s="243" t="s">
        <v>1070</v>
      </c>
      <c r="G223" s="244" t="s">
        <v>247</v>
      </c>
      <c r="H223" s="245">
        <v>6</v>
      </c>
      <c r="I223" s="246"/>
      <c r="J223" s="247">
        <f>ROUND(I223*H223,2)</f>
        <v>0</v>
      </c>
      <c r="K223" s="243" t="s">
        <v>194</v>
      </c>
      <c r="L223" s="248"/>
      <c r="M223" s="249" t="s">
        <v>1</v>
      </c>
      <c r="N223" s="250" t="s">
        <v>41</v>
      </c>
      <c r="O223" s="92"/>
      <c r="P223" s="237">
        <f>O223*H223</f>
        <v>0</v>
      </c>
      <c r="Q223" s="237">
        <v>0.0195</v>
      </c>
      <c r="R223" s="237">
        <f>Q223*H223</f>
        <v>0.11699999999999999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195</v>
      </c>
      <c r="AT223" s="239" t="s">
        <v>191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190</v>
      </c>
      <c r="BM223" s="239" t="s">
        <v>1727</v>
      </c>
    </row>
    <row r="224" s="2" customFormat="1" ht="24.15" customHeight="1">
      <c r="A224" s="39"/>
      <c r="B224" s="40"/>
      <c r="C224" s="241" t="s">
        <v>305</v>
      </c>
      <c r="D224" s="241" t="s">
        <v>191</v>
      </c>
      <c r="E224" s="242" t="s">
        <v>1072</v>
      </c>
      <c r="F224" s="243" t="s">
        <v>1073</v>
      </c>
      <c r="G224" s="244" t="s">
        <v>247</v>
      </c>
      <c r="H224" s="245">
        <v>10</v>
      </c>
      <c r="I224" s="246"/>
      <c r="J224" s="247">
        <f>ROUND(I224*H224,2)</f>
        <v>0</v>
      </c>
      <c r="K224" s="243" t="s">
        <v>194</v>
      </c>
      <c r="L224" s="248"/>
      <c r="M224" s="249" t="s">
        <v>1</v>
      </c>
      <c r="N224" s="250" t="s">
        <v>41</v>
      </c>
      <c r="O224" s="92"/>
      <c r="P224" s="237">
        <f>O224*H224</f>
        <v>0</v>
      </c>
      <c r="Q224" s="237">
        <v>0.016</v>
      </c>
      <c r="R224" s="237">
        <f>Q224*H224</f>
        <v>0.16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195</v>
      </c>
      <c r="AT224" s="239" t="s">
        <v>191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1728</v>
      </c>
    </row>
    <row r="225" s="2" customFormat="1" ht="16.5" customHeight="1">
      <c r="A225" s="39"/>
      <c r="B225" s="40"/>
      <c r="C225" s="241" t="s">
        <v>251</v>
      </c>
      <c r="D225" s="241" t="s">
        <v>191</v>
      </c>
      <c r="E225" s="242" t="s">
        <v>1075</v>
      </c>
      <c r="F225" s="243" t="s">
        <v>1076</v>
      </c>
      <c r="G225" s="244" t="s">
        <v>247</v>
      </c>
      <c r="H225" s="245">
        <v>16</v>
      </c>
      <c r="I225" s="246"/>
      <c r="J225" s="247">
        <f>ROUND(I225*H225,2)</f>
        <v>0</v>
      </c>
      <c r="K225" s="243" t="s">
        <v>194</v>
      </c>
      <c r="L225" s="248"/>
      <c r="M225" s="249" t="s">
        <v>1</v>
      </c>
      <c r="N225" s="250" t="s">
        <v>41</v>
      </c>
      <c r="O225" s="92"/>
      <c r="P225" s="237">
        <f>O225*H225</f>
        <v>0</v>
      </c>
      <c r="Q225" s="237">
        <v>0.0022000000000000001</v>
      </c>
      <c r="R225" s="237">
        <f>Q225*H225</f>
        <v>0.035200000000000002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195</v>
      </c>
      <c r="AT225" s="239" t="s">
        <v>191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190</v>
      </c>
      <c r="BM225" s="239" t="s">
        <v>1729</v>
      </c>
    </row>
    <row r="226" s="2" customFormat="1" ht="16.5" customHeight="1">
      <c r="A226" s="39"/>
      <c r="B226" s="40"/>
      <c r="C226" s="241" t="s">
        <v>312</v>
      </c>
      <c r="D226" s="241" t="s">
        <v>191</v>
      </c>
      <c r="E226" s="242" t="s">
        <v>1078</v>
      </c>
      <c r="F226" s="243" t="s">
        <v>1079</v>
      </c>
      <c r="G226" s="244" t="s">
        <v>247</v>
      </c>
      <c r="H226" s="245">
        <v>6</v>
      </c>
      <c r="I226" s="246"/>
      <c r="J226" s="247">
        <f>ROUND(I226*H226,2)</f>
        <v>0</v>
      </c>
      <c r="K226" s="243" t="s">
        <v>1080</v>
      </c>
      <c r="L226" s="248"/>
      <c r="M226" s="249" t="s">
        <v>1</v>
      </c>
      <c r="N226" s="250" t="s">
        <v>41</v>
      </c>
      <c r="O226" s="92"/>
      <c r="P226" s="237">
        <f>O226*H226</f>
        <v>0</v>
      </c>
      <c r="Q226" s="237">
        <v>0.00014999999999999999</v>
      </c>
      <c r="R226" s="237">
        <f>Q226*H226</f>
        <v>0.00089999999999999998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195</v>
      </c>
      <c r="AT226" s="239" t="s">
        <v>191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1730</v>
      </c>
    </row>
    <row r="227" s="2" customFormat="1" ht="16.5" customHeight="1">
      <c r="A227" s="39"/>
      <c r="B227" s="40"/>
      <c r="C227" s="241" t="s">
        <v>254</v>
      </c>
      <c r="D227" s="241" t="s">
        <v>191</v>
      </c>
      <c r="E227" s="242" t="s">
        <v>1082</v>
      </c>
      <c r="F227" s="243" t="s">
        <v>1083</v>
      </c>
      <c r="G227" s="244" t="s">
        <v>247</v>
      </c>
      <c r="H227" s="245">
        <v>10</v>
      </c>
      <c r="I227" s="246"/>
      <c r="J227" s="247">
        <f>ROUND(I227*H227,2)</f>
        <v>0</v>
      </c>
      <c r="K227" s="243" t="s">
        <v>1080</v>
      </c>
      <c r="L227" s="248"/>
      <c r="M227" s="249" t="s">
        <v>1</v>
      </c>
      <c r="N227" s="250" t="s">
        <v>41</v>
      </c>
      <c r="O227" s="92"/>
      <c r="P227" s="237">
        <f>O227*H227</f>
        <v>0</v>
      </c>
      <c r="Q227" s="237">
        <v>0.00014999999999999999</v>
      </c>
      <c r="R227" s="237">
        <f>Q227*H227</f>
        <v>0.0014999999999999998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195</v>
      </c>
      <c r="AT227" s="239" t="s">
        <v>191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190</v>
      </c>
      <c r="BM227" s="239" t="s">
        <v>1731</v>
      </c>
    </row>
    <row r="228" s="2" customFormat="1" ht="24.15" customHeight="1">
      <c r="A228" s="39"/>
      <c r="B228" s="40"/>
      <c r="C228" s="228" t="s">
        <v>319</v>
      </c>
      <c r="D228" s="228" t="s">
        <v>186</v>
      </c>
      <c r="E228" s="229" t="s">
        <v>1085</v>
      </c>
      <c r="F228" s="230" t="s">
        <v>1086</v>
      </c>
      <c r="G228" s="231" t="s">
        <v>247</v>
      </c>
      <c r="H228" s="232">
        <v>9</v>
      </c>
      <c r="I228" s="233"/>
      <c r="J228" s="234">
        <f>ROUND(I228*H228,2)</f>
        <v>0</v>
      </c>
      <c r="K228" s="230" t="s">
        <v>194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190</v>
      </c>
      <c r="AT228" s="239" t="s">
        <v>186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190</v>
      </c>
      <c r="BM228" s="239" t="s">
        <v>1732</v>
      </c>
    </row>
    <row r="229" s="13" customFormat="1">
      <c r="A229" s="13"/>
      <c r="B229" s="262"/>
      <c r="C229" s="263"/>
      <c r="D229" s="257" t="s">
        <v>906</v>
      </c>
      <c r="E229" s="264" t="s">
        <v>1</v>
      </c>
      <c r="F229" s="265" t="s">
        <v>1733</v>
      </c>
      <c r="G229" s="263"/>
      <c r="H229" s="266">
        <v>9</v>
      </c>
      <c r="I229" s="267"/>
      <c r="J229" s="263"/>
      <c r="K229" s="263"/>
      <c r="L229" s="268"/>
      <c r="M229" s="269"/>
      <c r="N229" s="270"/>
      <c r="O229" s="270"/>
      <c r="P229" s="270"/>
      <c r="Q229" s="270"/>
      <c r="R229" s="270"/>
      <c r="S229" s="270"/>
      <c r="T229" s="27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2" t="s">
        <v>906</v>
      </c>
      <c r="AU229" s="272" t="s">
        <v>85</v>
      </c>
      <c r="AV229" s="13" t="s">
        <v>85</v>
      </c>
      <c r="AW229" s="13" t="s">
        <v>33</v>
      </c>
      <c r="AX229" s="13" t="s">
        <v>83</v>
      </c>
      <c r="AY229" s="272" t="s">
        <v>183</v>
      </c>
    </row>
    <row r="230" s="2" customFormat="1" ht="24.15" customHeight="1">
      <c r="A230" s="39"/>
      <c r="B230" s="40"/>
      <c r="C230" s="241" t="s">
        <v>258</v>
      </c>
      <c r="D230" s="241" t="s">
        <v>191</v>
      </c>
      <c r="E230" s="242" t="s">
        <v>1069</v>
      </c>
      <c r="F230" s="243" t="s">
        <v>1070</v>
      </c>
      <c r="G230" s="244" t="s">
        <v>247</v>
      </c>
      <c r="H230" s="245">
        <v>9</v>
      </c>
      <c r="I230" s="246"/>
      <c r="J230" s="247">
        <f>ROUND(I230*H230,2)</f>
        <v>0</v>
      </c>
      <c r="K230" s="243" t="s">
        <v>194</v>
      </c>
      <c r="L230" s="248"/>
      <c r="M230" s="249" t="s">
        <v>1</v>
      </c>
      <c r="N230" s="250" t="s">
        <v>41</v>
      </c>
      <c r="O230" s="92"/>
      <c r="P230" s="237">
        <f>O230*H230</f>
        <v>0</v>
      </c>
      <c r="Q230" s="237">
        <v>0.0195</v>
      </c>
      <c r="R230" s="237">
        <f>Q230*H230</f>
        <v>0.17549999999999999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195</v>
      </c>
      <c r="AT230" s="239" t="s">
        <v>191</v>
      </c>
      <c r="AU230" s="239" t="s">
        <v>85</v>
      </c>
      <c r="AY230" s="18" t="s">
        <v>183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190</v>
      </c>
      <c r="BM230" s="239" t="s">
        <v>1734</v>
      </c>
    </row>
    <row r="231" s="2" customFormat="1" ht="16.5" customHeight="1">
      <c r="A231" s="39"/>
      <c r="B231" s="40"/>
      <c r="C231" s="241" t="s">
        <v>326</v>
      </c>
      <c r="D231" s="241" t="s">
        <v>191</v>
      </c>
      <c r="E231" s="242" t="s">
        <v>1090</v>
      </c>
      <c r="F231" s="243" t="s">
        <v>1091</v>
      </c>
      <c r="G231" s="244" t="s">
        <v>247</v>
      </c>
      <c r="H231" s="245">
        <v>9</v>
      </c>
      <c r="I231" s="246"/>
      <c r="J231" s="247">
        <f>ROUND(I231*H231,2)</f>
        <v>0</v>
      </c>
      <c r="K231" s="243" t="s">
        <v>194</v>
      </c>
      <c r="L231" s="248"/>
      <c r="M231" s="249" t="s">
        <v>1</v>
      </c>
      <c r="N231" s="250" t="s">
        <v>41</v>
      </c>
      <c r="O231" s="92"/>
      <c r="P231" s="237">
        <f>O231*H231</f>
        <v>0</v>
      </c>
      <c r="Q231" s="237">
        <v>0.0022000000000000001</v>
      </c>
      <c r="R231" s="237">
        <f>Q231*H231</f>
        <v>0.019800000000000002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195</v>
      </c>
      <c r="AT231" s="239" t="s">
        <v>191</v>
      </c>
      <c r="AU231" s="239" t="s">
        <v>85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190</v>
      </c>
      <c r="BM231" s="239" t="s">
        <v>1735</v>
      </c>
    </row>
    <row r="232" s="2" customFormat="1" ht="24.15" customHeight="1">
      <c r="A232" s="39"/>
      <c r="B232" s="40"/>
      <c r="C232" s="228" t="s">
        <v>261</v>
      </c>
      <c r="D232" s="228" t="s">
        <v>186</v>
      </c>
      <c r="E232" s="229" t="s">
        <v>1093</v>
      </c>
      <c r="F232" s="230" t="s">
        <v>1094</v>
      </c>
      <c r="G232" s="231" t="s">
        <v>247</v>
      </c>
      <c r="H232" s="232">
        <v>9</v>
      </c>
      <c r="I232" s="233"/>
      <c r="J232" s="234">
        <f>ROUND(I232*H232,2)</f>
        <v>0</v>
      </c>
      <c r="K232" s="230" t="s">
        <v>194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190</v>
      </c>
      <c r="AT232" s="239" t="s">
        <v>186</v>
      </c>
      <c r="AU232" s="239" t="s">
        <v>85</v>
      </c>
      <c r="AY232" s="18" t="s">
        <v>183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190</v>
      </c>
      <c r="BM232" s="239" t="s">
        <v>1736</v>
      </c>
    </row>
    <row r="233" s="13" customFormat="1">
      <c r="A233" s="13"/>
      <c r="B233" s="262"/>
      <c r="C233" s="263"/>
      <c r="D233" s="257" t="s">
        <v>906</v>
      </c>
      <c r="E233" s="264" t="s">
        <v>1</v>
      </c>
      <c r="F233" s="265" t="s">
        <v>1733</v>
      </c>
      <c r="G233" s="263"/>
      <c r="H233" s="266">
        <v>9</v>
      </c>
      <c r="I233" s="267"/>
      <c r="J233" s="263"/>
      <c r="K233" s="263"/>
      <c r="L233" s="268"/>
      <c r="M233" s="269"/>
      <c r="N233" s="270"/>
      <c r="O233" s="270"/>
      <c r="P233" s="270"/>
      <c r="Q233" s="270"/>
      <c r="R233" s="270"/>
      <c r="S233" s="270"/>
      <c r="T233" s="27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2" t="s">
        <v>906</v>
      </c>
      <c r="AU233" s="272" t="s">
        <v>85</v>
      </c>
      <c r="AV233" s="13" t="s">
        <v>85</v>
      </c>
      <c r="AW233" s="13" t="s">
        <v>33</v>
      </c>
      <c r="AX233" s="13" t="s">
        <v>83</v>
      </c>
      <c r="AY233" s="272" t="s">
        <v>183</v>
      </c>
    </row>
    <row r="234" s="2" customFormat="1" ht="16.5" customHeight="1">
      <c r="A234" s="39"/>
      <c r="B234" s="40"/>
      <c r="C234" s="241" t="s">
        <v>333</v>
      </c>
      <c r="D234" s="241" t="s">
        <v>191</v>
      </c>
      <c r="E234" s="242" t="s">
        <v>1097</v>
      </c>
      <c r="F234" s="243" t="s">
        <v>1098</v>
      </c>
      <c r="G234" s="244" t="s">
        <v>247</v>
      </c>
      <c r="H234" s="245">
        <v>9</v>
      </c>
      <c r="I234" s="246"/>
      <c r="J234" s="247">
        <f>ROUND(I234*H234,2)</f>
        <v>0</v>
      </c>
      <c r="K234" s="243" t="s">
        <v>194</v>
      </c>
      <c r="L234" s="248"/>
      <c r="M234" s="249" t="s">
        <v>1</v>
      </c>
      <c r="N234" s="250" t="s">
        <v>41</v>
      </c>
      <c r="O234" s="92"/>
      <c r="P234" s="237">
        <f>O234*H234</f>
        <v>0</v>
      </c>
      <c r="Q234" s="237">
        <v>0.0023999999999999998</v>
      </c>
      <c r="R234" s="237">
        <f>Q234*H234</f>
        <v>0.021599999999999998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195</v>
      </c>
      <c r="AT234" s="239" t="s">
        <v>191</v>
      </c>
      <c r="AU234" s="239" t="s">
        <v>85</v>
      </c>
      <c r="AY234" s="18" t="s">
        <v>183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190</v>
      </c>
      <c r="BM234" s="239" t="s">
        <v>1737</v>
      </c>
    </row>
    <row r="235" s="2" customFormat="1" ht="24.15" customHeight="1">
      <c r="A235" s="39"/>
      <c r="B235" s="40"/>
      <c r="C235" s="228" t="s">
        <v>266</v>
      </c>
      <c r="D235" s="228" t="s">
        <v>186</v>
      </c>
      <c r="E235" s="229" t="s">
        <v>1100</v>
      </c>
      <c r="F235" s="230" t="s">
        <v>1101</v>
      </c>
      <c r="G235" s="231" t="s">
        <v>469</v>
      </c>
      <c r="H235" s="232">
        <v>14.183999999999999</v>
      </c>
      <c r="I235" s="233"/>
      <c r="J235" s="234">
        <f>ROUND(I235*H235,2)</f>
        <v>0</v>
      </c>
      <c r="K235" s="230" t="s">
        <v>194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</v>
      </c>
      <c r="R235" s="237">
        <f>Q235*H235</f>
        <v>0</v>
      </c>
      <c r="S235" s="237">
        <v>0.00762</v>
      </c>
      <c r="T235" s="238">
        <f>S235*H235</f>
        <v>0.10808208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190</v>
      </c>
      <c r="AT235" s="239" t="s">
        <v>186</v>
      </c>
      <c r="AU235" s="239" t="s">
        <v>85</v>
      </c>
      <c r="AY235" s="18" t="s">
        <v>183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190</v>
      </c>
      <c r="BM235" s="239" t="s">
        <v>1738</v>
      </c>
    </row>
    <row r="236" s="13" customFormat="1">
      <c r="A236" s="13"/>
      <c r="B236" s="262"/>
      <c r="C236" s="263"/>
      <c r="D236" s="257" t="s">
        <v>906</v>
      </c>
      <c r="E236" s="264" t="s">
        <v>1</v>
      </c>
      <c r="F236" s="265" t="s">
        <v>1103</v>
      </c>
      <c r="G236" s="263"/>
      <c r="H236" s="266">
        <v>4.7279999999999998</v>
      </c>
      <c r="I236" s="267"/>
      <c r="J236" s="263"/>
      <c r="K236" s="263"/>
      <c r="L236" s="268"/>
      <c r="M236" s="269"/>
      <c r="N236" s="270"/>
      <c r="O236" s="270"/>
      <c r="P236" s="270"/>
      <c r="Q236" s="270"/>
      <c r="R236" s="270"/>
      <c r="S236" s="270"/>
      <c r="T236" s="27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72" t="s">
        <v>906</v>
      </c>
      <c r="AU236" s="272" t="s">
        <v>85</v>
      </c>
      <c r="AV236" s="13" t="s">
        <v>85</v>
      </c>
      <c r="AW236" s="13" t="s">
        <v>33</v>
      </c>
      <c r="AX236" s="13" t="s">
        <v>76</v>
      </c>
      <c r="AY236" s="272" t="s">
        <v>183</v>
      </c>
    </row>
    <row r="237" s="13" customFormat="1">
      <c r="A237" s="13"/>
      <c r="B237" s="262"/>
      <c r="C237" s="263"/>
      <c r="D237" s="257" t="s">
        <v>906</v>
      </c>
      <c r="E237" s="264" t="s">
        <v>1</v>
      </c>
      <c r="F237" s="265" t="s">
        <v>1104</v>
      </c>
      <c r="G237" s="263"/>
      <c r="H237" s="266">
        <v>4.7279999999999998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2" t="s">
        <v>906</v>
      </c>
      <c r="AU237" s="272" t="s">
        <v>85</v>
      </c>
      <c r="AV237" s="13" t="s">
        <v>85</v>
      </c>
      <c r="AW237" s="13" t="s">
        <v>33</v>
      </c>
      <c r="AX237" s="13" t="s">
        <v>76</v>
      </c>
      <c r="AY237" s="272" t="s">
        <v>183</v>
      </c>
    </row>
    <row r="238" s="13" customFormat="1">
      <c r="A238" s="13"/>
      <c r="B238" s="262"/>
      <c r="C238" s="263"/>
      <c r="D238" s="257" t="s">
        <v>906</v>
      </c>
      <c r="E238" s="264" t="s">
        <v>1</v>
      </c>
      <c r="F238" s="265" t="s">
        <v>1105</v>
      </c>
      <c r="G238" s="263"/>
      <c r="H238" s="266">
        <v>4.7279999999999998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2" t="s">
        <v>906</v>
      </c>
      <c r="AU238" s="272" t="s">
        <v>85</v>
      </c>
      <c r="AV238" s="13" t="s">
        <v>85</v>
      </c>
      <c r="AW238" s="13" t="s">
        <v>33</v>
      </c>
      <c r="AX238" s="13" t="s">
        <v>76</v>
      </c>
      <c r="AY238" s="272" t="s">
        <v>183</v>
      </c>
    </row>
    <row r="239" s="14" customFormat="1">
      <c r="A239" s="14"/>
      <c r="B239" s="273"/>
      <c r="C239" s="274"/>
      <c r="D239" s="257" t="s">
        <v>906</v>
      </c>
      <c r="E239" s="275" t="s">
        <v>1</v>
      </c>
      <c r="F239" s="276" t="s">
        <v>920</v>
      </c>
      <c r="G239" s="274"/>
      <c r="H239" s="277">
        <v>14.183999999999999</v>
      </c>
      <c r="I239" s="278"/>
      <c r="J239" s="274"/>
      <c r="K239" s="274"/>
      <c r="L239" s="279"/>
      <c r="M239" s="280"/>
      <c r="N239" s="281"/>
      <c r="O239" s="281"/>
      <c r="P239" s="281"/>
      <c r="Q239" s="281"/>
      <c r="R239" s="281"/>
      <c r="S239" s="281"/>
      <c r="T239" s="28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3" t="s">
        <v>906</v>
      </c>
      <c r="AU239" s="283" t="s">
        <v>85</v>
      </c>
      <c r="AV239" s="14" t="s">
        <v>196</v>
      </c>
      <c r="AW239" s="14" t="s">
        <v>33</v>
      </c>
      <c r="AX239" s="14" t="s">
        <v>83</v>
      </c>
      <c r="AY239" s="283" t="s">
        <v>183</v>
      </c>
    </row>
    <row r="240" s="2" customFormat="1" ht="24.15" customHeight="1">
      <c r="A240" s="39"/>
      <c r="B240" s="40"/>
      <c r="C240" s="228" t="s">
        <v>340</v>
      </c>
      <c r="D240" s="228" t="s">
        <v>186</v>
      </c>
      <c r="E240" s="229" t="s">
        <v>1106</v>
      </c>
      <c r="F240" s="230" t="s">
        <v>1107</v>
      </c>
      <c r="G240" s="231" t="s">
        <v>247</v>
      </c>
      <c r="H240" s="232">
        <v>9</v>
      </c>
      <c r="I240" s="233"/>
      <c r="J240" s="234">
        <f>ROUND(I240*H240,2)</f>
        <v>0</v>
      </c>
      <c r="K240" s="230" t="s">
        <v>194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0.00048000000000000001</v>
      </c>
      <c r="R240" s="237">
        <f>Q240*H240</f>
        <v>0.0043200000000000001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190</v>
      </c>
      <c r="AT240" s="239" t="s">
        <v>186</v>
      </c>
      <c r="AU240" s="239" t="s">
        <v>85</v>
      </c>
      <c r="AY240" s="18" t="s">
        <v>183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190</v>
      </c>
      <c r="BM240" s="239" t="s">
        <v>1739</v>
      </c>
    </row>
    <row r="241" s="13" customFormat="1">
      <c r="A241" s="13"/>
      <c r="B241" s="262"/>
      <c r="C241" s="263"/>
      <c r="D241" s="257" t="s">
        <v>906</v>
      </c>
      <c r="E241" s="264" t="s">
        <v>1</v>
      </c>
      <c r="F241" s="265" t="s">
        <v>1740</v>
      </c>
      <c r="G241" s="263"/>
      <c r="H241" s="266">
        <v>9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2" t="s">
        <v>906</v>
      </c>
      <c r="AU241" s="272" t="s">
        <v>85</v>
      </c>
      <c r="AV241" s="13" t="s">
        <v>85</v>
      </c>
      <c r="AW241" s="13" t="s">
        <v>33</v>
      </c>
      <c r="AX241" s="13" t="s">
        <v>83</v>
      </c>
      <c r="AY241" s="272" t="s">
        <v>183</v>
      </c>
    </row>
    <row r="242" s="2" customFormat="1" ht="37.8" customHeight="1">
      <c r="A242" s="39"/>
      <c r="B242" s="40"/>
      <c r="C242" s="241" t="s">
        <v>269</v>
      </c>
      <c r="D242" s="241" t="s">
        <v>191</v>
      </c>
      <c r="E242" s="242" t="s">
        <v>1110</v>
      </c>
      <c r="F242" s="243" t="s">
        <v>1111</v>
      </c>
      <c r="G242" s="244" t="s">
        <v>247</v>
      </c>
      <c r="H242" s="245">
        <v>9</v>
      </c>
      <c r="I242" s="246"/>
      <c r="J242" s="247">
        <f>ROUND(I242*H242,2)</f>
        <v>0</v>
      </c>
      <c r="K242" s="243" t="s">
        <v>194</v>
      </c>
      <c r="L242" s="248"/>
      <c r="M242" s="249" t="s">
        <v>1</v>
      </c>
      <c r="N242" s="250" t="s">
        <v>41</v>
      </c>
      <c r="O242" s="92"/>
      <c r="P242" s="237">
        <f>O242*H242</f>
        <v>0</v>
      </c>
      <c r="Q242" s="237">
        <v>0.025999999999999999</v>
      </c>
      <c r="R242" s="237">
        <f>Q242*H242</f>
        <v>0.23399999999999999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195</v>
      </c>
      <c r="AT242" s="239" t="s">
        <v>191</v>
      </c>
      <c r="AU242" s="239" t="s">
        <v>85</v>
      </c>
      <c r="AY242" s="18" t="s">
        <v>183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190</v>
      </c>
      <c r="BM242" s="239" t="s">
        <v>1741</v>
      </c>
    </row>
    <row r="243" s="2" customFormat="1" ht="24.15" customHeight="1">
      <c r="A243" s="39"/>
      <c r="B243" s="40"/>
      <c r="C243" s="228" t="s">
        <v>347</v>
      </c>
      <c r="D243" s="228" t="s">
        <v>186</v>
      </c>
      <c r="E243" s="229" t="s">
        <v>1113</v>
      </c>
      <c r="F243" s="230" t="s">
        <v>1114</v>
      </c>
      <c r="G243" s="231" t="s">
        <v>247</v>
      </c>
      <c r="H243" s="232">
        <v>25</v>
      </c>
      <c r="I243" s="233"/>
      <c r="J243" s="234">
        <f>ROUND(I243*H243,2)</f>
        <v>0</v>
      </c>
      <c r="K243" s="230" t="s">
        <v>194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</v>
      </c>
      <c r="R243" s="237">
        <f>Q243*H243</f>
        <v>0</v>
      </c>
      <c r="S243" s="237">
        <v>0.024</v>
      </c>
      <c r="T243" s="238">
        <f>S243*H243</f>
        <v>0.59999999999999998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190</v>
      </c>
      <c r="AT243" s="239" t="s">
        <v>186</v>
      </c>
      <c r="AU243" s="239" t="s">
        <v>85</v>
      </c>
      <c r="AY243" s="18" t="s">
        <v>183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190</v>
      </c>
      <c r="BM243" s="239" t="s">
        <v>1742</v>
      </c>
    </row>
    <row r="244" s="13" customFormat="1">
      <c r="A244" s="13"/>
      <c r="B244" s="262"/>
      <c r="C244" s="263"/>
      <c r="D244" s="257" t="s">
        <v>906</v>
      </c>
      <c r="E244" s="264" t="s">
        <v>1</v>
      </c>
      <c r="F244" s="265" t="s">
        <v>1116</v>
      </c>
      <c r="G244" s="263"/>
      <c r="H244" s="266">
        <v>9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72" t="s">
        <v>906</v>
      </c>
      <c r="AU244" s="272" t="s">
        <v>85</v>
      </c>
      <c r="AV244" s="13" t="s">
        <v>85</v>
      </c>
      <c r="AW244" s="13" t="s">
        <v>33</v>
      </c>
      <c r="AX244" s="13" t="s">
        <v>76</v>
      </c>
      <c r="AY244" s="272" t="s">
        <v>183</v>
      </c>
    </row>
    <row r="245" s="13" customFormat="1">
      <c r="A245" s="13"/>
      <c r="B245" s="262"/>
      <c r="C245" s="263"/>
      <c r="D245" s="257" t="s">
        <v>906</v>
      </c>
      <c r="E245" s="264" t="s">
        <v>1</v>
      </c>
      <c r="F245" s="265" t="s">
        <v>1117</v>
      </c>
      <c r="G245" s="263"/>
      <c r="H245" s="266">
        <v>8</v>
      </c>
      <c r="I245" s="267"/>
      <c r="J245" s="263"/>
      <c r="K245" s="263"/>
      <c r="L245" s="268"/>
      <c r="M245" s="269"/>
      <c r="N245" s="270"/>
      <c r="O245" s="270"/>
      <c r="P245" s="270"/>
      <c r="Q245" s="270"/>
      <c r="R245" s="270"/>
      <c r="S245" s="270"/>
      <c r="T245" s="27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72" t="s">
        <v>906</v>
      </c>
      <c r="AU245" s="272" t="s">
        <v>85</v>
      </c>
      <c r="AV245" s="13" t="s">
        <v>85</v>
      </c>
      <c r="AW245" s="13" t="s">
        <v>33</v>
      </c>
      <c r="AX245" s="13" t="s">
        <v>76</v>
      </c>
      <c r="AY245" s="272" t="s">
        <v>183</v>
      </c>
    </row>
    <row r="246" s="13" customFormat="1">
      <c r="A246" s="13"/>
      <c r="B246" s="262"/>
      <c r="C246" s="263"/>
      <c r="D246" s="257" t="s">
        <v>906</v>
      </c>
      <c r="E246" s="264" t="s">
        <v>1</v>
      </c>
      <c r="F246" s="265" t="s">
        <v>1118</v>
      </c>
      <c r="G246" s="263"/>
      <c r="H246" s="266">
        <v>8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2" t="s">
        <v>906</v>
      </c>
      <c r="AU246" s="272" t="s">
        <v>85</v>
      </c>
      <c r="AV246" s="13" t="s">
        <v>85</v>
      </c>
      <c r="AW246" s="13" t="s">
        <v>33</v>
      </c>
      <c r="AX246" s="13" t="s">
        <v>76</v>
      </c>
      <c r="AY246" s="272" t="s">
        <v>183</v>
      </c>
    </row>
    <row r="247" s="14" customFormat="1">
      <c r="A247" s="14"/>
      <c r="B247" s="273"/>
      <c r="C247" s="274"/>
      <c r="D247" s="257" t="s">
        <v>906</v>
      </c>
      <c r="E247" s="275" t="s">
        <v>1</v>
      </c>
      <c r="F247" s="276" t="s">
        <v>1119</v>
      </c>
      <c r="G247" s="274"/>
      <c r="H247" s="277">
        <v>25</v>
      </c>
      <c r="I247" s="278"/>
      <c r="J247" s="274"/>
      <c r="K247" s="274"/>
      <c r="L247" s="279"/>
      <c r="M247" s="280"/>
      <c r="N247" s="281"/>
      <c r="O247" s="281"/>
      <c r="P247" s="281"/>
      <c r="Q247" s="281"/>
      <c r="R247" s="281"/>
      <c r="S247" s="281"/>
      <c r="T247" s="28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83" t="s">
        <v>906</v>
      </c>
      <c r="AU247" s="283" t="s">
        <v>85</v>
      </c>
      <c r="AV247" s="14" t="s">
        <v>196</v>
      </c>
      <c r="AW247" s="14" t="s">
        <v>33</v>
      </c>
      <c r="AX247" s="14" t="s">
        <v>83</v>
      </c>
      <c r="AY247" s="283" t="s">
        <v>183</v>
      </c>
    </row>
    <row r="248" s="2" customFormat="1" ht="24.15" customHeight="1">
      <c r="A248" s="39"/>
      <c r="B248" s="40"/>
      <c r="C248" s="228" t="s">
        <v>273</v>
      </c>
      <c r="D248" s="228" t="s">
        <v>186</v>
      </c>
      <c r="E248" s="229" t="s">
        <v>1120</v>
      </c>
      <c r="F248" s="230" t="s">
        <v>1121</v>
      </c>
      <c r="G248" s="231" t="s">
        <v>247</v>
      </c>
      <c r="H248" s="232">
        <v>9</v>
      </c>
      <c r="I248" s="233"/>
      <c r="J248" s="234">
        <f>ROUND(I248*H248,2)</f>
        <v>0</v>
      </c>
      <c r="K248" s="230" t="s">
        <v>194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190</v>
      </c>
      <c r="AT248" s="239" t="s">
        <v>186</v>
      </c>
      <c r="AU248" s="239" t="s">
        <v>85</v>
      </c>
      <c r="AY248" s="18" t="s">
        <v>183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190</v>
      </c>
      <c r="BM248" s="239" t="s">
        <v>1743</v>
      </c>
    </row>
    <row r="249" s="13" customFormat="1">
      <c r="A249" s="13"/>
      <c r="B249" s="262"/>
      <c r="C249" s="263"/>
      <c r="D249" s="257" t="s">
        <v>906</v>
      </c>
      <c r="E249" s="264" t="s">
        <v>1</v>
      </c>
      <c r="F249" s="265" t="s">
        <v>1744</v>
      </c>
      <c r="G249" s="263"/>
      <c r="H249" s="266">
        <v>9</v>
      </c>
      <c r="I249" s="267"/>
      <c r="J249" s="263"/>
      <c r="K249" s="263"/>
      <c r="L249" s="268"/>
      <c r="M249" s="269"/>
      <c r="N249" s="270"/>
      <c r="O249" s="270"/>
      <c r="P249" s="270"/>
      <c r="Q249" s="270"/>
      <c r="R249" s="270"/>
      <c r="S249" s="270"/>
      <c r="T249" s="27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2" t="s">
        <v>906</v>
      </c>
      <c r="AU249" s="272" t="s">
        <v>85</v>
      </c>
      <c r="AV249" s="13" t="s">
        <v>85</v>
      </c>
      <c r="AW249" s="13" t="s">
        <v>33</v>
      </c>
      <c r="AX249" s="13" t="s">
        <v>83</v>
      </c>
      <c r="AY249" s="272" t="s">
        <v>183</v>
      </c>
    </row>
    <row r="250" s="2" customFormat="1" ht="24.15" customHeight="1">
      <c r="A250" s="39"/>
      <c r="B250" s="40"/>
      <c r="C250" s="241" t="s">
        <v>357</v>
      </c>
      <c r="D250" s="241" t="s">
        <v>191</v>
      </c>
      <c r="E250" s="242" t="s">
        <v>1124</v>
      </c>
      <c r="F250" s="243" t="s">
        <v>1125</v>
      </c>
      <c r="G250" s="244" t="s">
        <v>247</v>
      </c>
      <c r="H250" s="245">
        <v>9</v>
      </c>
      <c r="I250" s="246"/>
      <c r="J250" s="247">
        <f>ROUND(I250*H250,2)</f>
        <v>0</v>
      </c>
      <c r="K250" s="243" t="s">
        <v>194</v>
      </c>
      <c r="L250" s="248"/>
      <c r="M250" s="249" t="s">
        <v>1</v>
      </c>
      <c r="N250" s="250" t="s">
        <v>41</v>
      </c>
      <c r="O250" s="92"/>
      <c r="P250" s="237">
        <f>O250*H250</f>
        <v>0</v>
      </c>
      <c r="Q250" s="237">
        <v>0.0018500000000000001</v>
      </c>
      <c r="R250" s="237">
        <f>Q250*H250</f>
        <v>0.016650000000000002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195</v>
      </c>
      <c r="AT250" s="239" t="s">
        <v>191</v>
      </c>
      <c r="AU250" s="239" t="s">
        <v>85</v>
      </c>
      <c r="AY250" s="18" t="s">
        <v>183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190</v>
      </c>
      <c r="BM250" s="239" t="s">
        <v>1745</v>
      </c>
    </row>
    <row r="251" s="2" customFormat="1" ht="24.15" customHeight="1">
      <c r="A251" s="39"/>
      <c r="B251" s="40"/>
      <c r="C251" s="228" t="s">
        <v>276</v>
      </c>
      <c r="D251" s="228" t="s">
        <v>186</v>
      </c>
      <c r="E251" s="229" t="s">
        <v>1127</v>
      </c>
      <c r="F251" s="230" t="s">
        <v>1128</v>
      </c>
      <c r="G251" s="231" t="s">
        <v>350</v>
      </c>
      <c r="H251" s="232">
        <v>0.78600000000000003</v>
      </c>
      <c r="I251" s="233"/>
      <c r="J251" s="234">
        <f>ROUND(I251*H251,2)</f>
        <v>0</v>
      </c>
      <c r="K251" s="230" t="s">
        <v>194</v>
      </c>
      <c r="L251" s="45"/>
      <c r="M251" s="235" t="s">
        <v>1</v>
      </c>
      <c r="N251" s="236" t="s">
        <v>41</v>
      </c>
      <c r="O251" s="92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9" t="s">
        <v>190</v>
      </c>
      <c r="AT251" s="239" t="s">
        <v>186</v>
      </c>
      <c r="AU251" s="239" t="s">
        <v>85</v>
      </c>
      <c r="AY251" s="18" t="s">
        <v>183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8" t="s">
        <v>83</v>
      </c>
      <c r="BK251" s="240">
        <f>ROUND(I251*H251,2)</f>
        <v>0</v>
      </c>
      <c r="BL251" s="18" t="s">
        <v>190</v>
      </c>
      <c r="BM251" s="239" t="s">
        <v>1746</v>
      </c>
    </row>
    <row r="252" s="12" customFormat="1" ht="22.8" customHeight="1">
      <c r="A252" s="12"/>
      <c r="B252" s="212"/>
      <c r="C252" s="213"/>
      <c r="D252" s="214" t="s">
        <v>75</v>
      </c>
      <c r="E252" s="226" t="s">
        <v>485</v>
      </c>
      <c r="F252" s="226" t="s">
        <v>486</v>
      </c>
      <c r="G252" s="213"/>
      <c r="H252" s="213"/>
      <c r="I252" s="216"/>
      <c r="J252" s="227">
        <f>BK252</f>
        <v>0</v>
      </c>
      <c r="K252" s="213"/>
      <c r="L252" s="218"/>
      <c r="M252" s="219"/>
      <c r="N252" s="220"/>
      <c r="O252" s="220"/>
      <c r="P252" s="221">
        <f>SUM(P253:P259)</f>
        <v>0</v>
      </c>
      <c r="Q252" s="220"/>
      <c r="R252" s="221">
        <f>SUM(R253:R259)</f>
        <v>0.012</v>
      </c>
      <c r="S252" s="220"/>
      <c r="T252" s="222">
        <f>SUM(T253:T259)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3" t="s">
        <v>85</v>
      </c>
      <c r="AT252" s="224" t="s">
        <v>75</v>
      </c>
      <c r="AU252" s="224" t="s">
        <v>83</v>
      </c>
      <c r="AY252" s="223" t="s">
        <v>183</v>
      </c>
      <c r="BK252" s="225">
        <f>SUM(BK253:BK259)</f>
        <v>0</v>
      </c>
    </row>
    <row r="253" s="2" customFormat="1" ht="24.15" customHeight="1">
      <c r="A253" s="39"/>
      <c r="B253" s="40"/>
      <c r="C253" s="228" t="s">
        <v>364</v>
      </c>
      <c r="D253" s="228" t="s">
        <v>186</v>
      </c>
      <c r="E253" s="229" t="s">
        <v>1130</v>
      </c>
      <c r="F253" s="230" t="s">
        <v>1131</v>
      </c>
      <c r="G253" s="231" t="s">
        <v>469</v>
      </c>
      <c r="H253" s="232">
        <v>7.1600000000000001</v>
      </c>
      <c r="I253" s="233"/>
      <c r="J253" s="234">
        <f>ROUND(I253*H253,2)</f>
        <v>0</v>
      </c>
      <c r="K253" s="230" t="s">
        <v>194</v>
      </c>
      <c r="L253" s="45"/>
      <c r="M253" s="235" t="s">
        <v>1</v>
      </c>
      <c r="N253" s="236" t="s">
        <v>41</v>
      </c>
      <c r="O253" s="92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190</v>
      </c>
      <c r="AT253" s="239" t="s">
        <v>186</v>
      </c>
      <c r="AU253" s="239" t="s">
        <v>85</v>
      </c>
      <c r="AY253" s="18" t="s">
        <v>183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190</v>
      </c>
      <c r="BM253" s="239" t="s">
        <v>1747</v>
      </c>
    </row>
    <row r="254" s="13" customFormat="1">
      <c r="A254" s="13"/>
      <c r="B254" s="262"/>
      <c r="C254" s="263"/>
      <c r="D254" s="257" t="s">
        <v>906</v>
      </c>
      <c r="E254" s="264" t="s">
        <v>1</v>
      </c>
      <c r="F254" s="265" t="s">
        <v>1748</v>
      </c>
      <c r="G254" s="263"/>
      <c r="H254" s="266">
        <v>7.1600000000000001</v>
      </c>
      <c r="I254" s="267"/>
      <c r="J254" s="263"/>
      <c r="K254" s="263"/>
      <c r="L254" s="268"/>
      <c r="M254" s="269"/>
      <c r="N254" s="270"/>
      <c r="O254" s="270"/>
      <c r="P254" s="270"/>
      <c r="Q254" s="270"/>
      <c r="R254" s="270"/>
      <c r="S254" s="270"/>
      <c r="T254" s="27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72" t="s">
        <v>906</v>
      </c>
      <c r="AU254" s="272" t="s">
        <v>85</v>
      </c>
      <c r="AV254" s="13" t="s">
        <v>85</v>
      </c>
      <c r="AW254" s="13" t="s">
        <v>33</v>
      </c>
      <c r="AX254" s="13" t="s">
        <v>83</v>
      </c>
      <c r="AY254" s="272" t="s">
        <v>183</v>
      </c>
    </row>
    <row r="255" s="2" customFormat="1" ht="33" customHeight="1">
      <c r="A255" s="39"/>
      <c r="B255" s="40"/>
      <c r="C255" s="228" t="s">
        <v>280</v>
      </c>
      <c r="D255" s="228" t="s">
        <v>186</v>
      </c>
      <c r="E255" s="229" t="s">
        <v>1134</v>
      </c>
      <c r="F255" s="230" t="s">
        <v>1135</v>
      </c>
      <c r="G255" s="231" t="s">
        <v>247</v>
      </c>
      <c r="H255" s="232">
        <v>2</v>
      </c>
      <c r="I255" s="233"/>
      <c r="J255" s="234">
        <f>ROUND(I255*H255,2)</f>
        <v>0</v>
      </c>
      <c r="K255" s="230" t="s">
        <v>194</v>
      </c>
      <c r="L255" s="45"/>
      <c r="M255" s="235" t="s">
        <v>1</v>
      </c>
      <c r="N255" s="236" t="s">
        <v>41</v>
      </c>
      <c r="O255" s="92"/>
      <c r="P255" s="237">
        <f>O255*H255</f>
        <v>0</v>
      </c>
      <c r="Q255" s="237">
        <v>0</v>
      </c>
      <c r="R255" s="237">
        <f>Q255*H255</f>
        <v>0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190</v>
      </c>
      <c r="AT255" s="239" t="s">
        <v>186</v>
      </c>
      <c r="AU255" s="239" t="s">
        <v>85</v>
      </c>
      <c r="AY255" s="18" t="s">
        <v>183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190</v>
      </c>
      <c r="BM255" s="239" t="s">
        <v>1749</v>
      </c>
    </row>
    <row r="256" s="2" customFormat="1" ht="24.15" customHeight="1">
      <c r="A256" s="39"/>
      <c r="B256" s="40"/>
      <c r="C256" s="228" t="s">
        <v>371</v>
      </c>
      <c r="D256" s="228" t="s">
        <v>186</v>
      </c>
      <c r="E256" s="229" t="s">
        <v>1137</v>
      </c>
      <c r="F256" s="230" t="s">
        <v>1138</v>
      </c>
      <c r="G256" s="231" t="s">
        <v>247</v>
      </c>
      <c r="H256" s="232">
        <v>8</v>
      </c>
      <c r="I256" s="233"/>
      <c r="J256" s="234">
        <f>ROUND(I256*H256,2)</f>
        <v>0</v>
      </c>
      <c r="K256" s="230" t="s">
        <v>194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190</v>
      </c>
      <c r="AT256" s="239" t="s">
        <v>186</v>
      </c>
      <c r="AU256" s="239" t="s">
        <v>85</v>
      </c>
      <c r="AY256" s="18" t="s">
        <v>183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190</v>
      </c>
      <c r="BM256" s="239" t="s">
        <v>1750</v>
      </c>
    </row>
    <row r="257" s="13" customFormat="1">
      <c r="A257" s="13"/>
      <c r="B257" s="262"/>
      <c r="C257" s="263"/>
      <c r="D257" s="257" t="s">
        <v>906</v>
      </c>
      <c r="E257" s="264" t="s">
        <v>1</v>
      </c>
      <c r="F257" s="265" t="s">
        <v>1140</v>
      </c>
      <c r="G257" s="263"/>
      <c r="H257" s="266">
        <v>8</v>
      </c>
      <c r="I257" s="267"/>
      <c r="J257" s="263"/>
      <c r="K257" s="263"/>
      <c r="L257" s="268"/>
      <c r="M257" s="269"/>
      <c r="N257" s="270"/>
      <c r="O257" s="270"/>
      <c r="P257" s="270"/>
      <c r="Q257" s="270"/>
      <c r="R257" s="270"/>
      <c r="S257" s="270"/>
      <c r="T257" s="27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2" t="s">
        <v>906</v>
      </c>
      <c r="AU257" s="272" t="s">
        <v>85</v>
      </c>
      <c r="AV257" s="13" t="s">
        <v>85</v>
      </c>
      <c r="AW257" s="13" t="s">
        <v>33</v>
      </c>
      <c r="AX257" s="13" t="s">
        <v>83</v>
      </c>
      <c r="AY257" s="272" t="s">
        <v>183</v>
      </c>
    </row>
    <row r="258" s="2" customFormat="1" ht="16.5" customHeight="1">
      <c r="A258" s="39"/>
      <c r="B258" s="40"/>
      <c r="C258" s="241" t="s">
        <v>283</v>
      </c>
      <c r="D258" s="241" t="s">
        <v>191</v>
      </c>
      <c r="E258" s="242" t="s">
        <v>1141</v>
      </c>
      <c r="F258" s="243" t="s">
        <v>1142</v>
      </c>
      <c r="G258" s="244" t="s">
        <v>247</v>
      </c>
      <c r="H258" s="245">
        <v>8</v>
      </c>
      <c r="I258" s="246"/>
      <c r="J258" s="247">
        <f>ROUND(I258*H258,2)</f>
        <v>0</v>
      </c>
      <c r="K258" s="243" t="s">
        <v>1</v>
      </c>
      <c r="L258" s="248"/>
      <c r="M258" s="249" t="s">
        <v>1</v>
      </c>
      <c r="N258" s="250" t="s">
        <v>41</v>
      </c>
      <c r="O258" s="92"/>
      <c r="P258" s="237">
        <f>O258*H258</f>
        <v>0</v>
      </c>
      <c r="Q258" s="237">
        <v>0.0015</v>
      </c>
      <c r="R258" s="237">
        <f>Q258*H258</f>
        <v>0.012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195</v>
      </c>
      <c r="AT258" s="239" t="s">
        <v>191</v>
      </c>
      <c r="AU258" s="239" t="s">
        <v>85</v>
      </c>
      <c r="AY258" s="18" t="s">
        <v>183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190</v>
      </c>
      <c r="BM258" s="239" t="s">
        <v>1751</v>
      </c>
    </row>
    <row r="259" s="2" customFormat="1" ht="24.15" customHeight="1">
      <c r="A259" s="39"/>
      <c r="B259" s="40"/>
      <c r="C259" s="228" t="s">
        <v>378</v>
      </c>
      <c r="D259" s="228" t="s">
        <v>186</v>
      </c>
      <c r="E259" s="229" t="s">
        <v>1144</v>
      </c>
      <c r="F259" s="230" t="s">
        <v>1145</v>
      </c>
      <c r="G259" s="231" t="s">
        <v>350</v>
      </c>
      <c r="H259" s="232">
        <v>0.012</v>
      </c>
      <c r="I259" s="233"/>
      <c r="J259" s="234">
        <f>ROUND(I259*H259,2)</f>
        <v>0</v>
      </c>
      <c r="K259" s="230" t="s">
        <v>194</v>
      </c>
      <c r="L259" s="45"/>
      <c r="M259" s="235" t="s">
        <v>1</v>
      </c>
      <c r="N259" s="236" t="s">
        <v>41</v>
      </c>
      <c r="O259" s="92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9" t="s">
        <v>190</v>
      </c>
      <c r="AT259" s="239" t="s">
        <v>186</v>
      </c>
      <c r="AU259" s="239" t="s">
        <v>85</v>
      </c>
      <c r="AY259" s="18" t="s">
        <v>183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8" t="s">
        <v>83</v>
      </c>
      <c r="BK259" s="240">
        <f>ROUND(I259*H259,2)</f>
        <v>0</v>
      </c>
      <c r="BL259" s="18" t="s">
        <v>190</v>
      </c>
      <c r="BM259" s="239" t="s">
        <v>1752</v>
      </c>
    </row>
    <row r="260" s="12" customFormat="1" ht="22.8" customHeight="1">
      <c r="A260" s="12"/>
      <c r="B260" s="212"/>
      <c r="C260" s="213"/>
      <c r="D260" s="214" t="s">
        <v>75</v>
      </c>
      <c r="E260" s="226" t="s">
        <v>1147</v>
      </c>
      <c r="F260" s="226" t="s">
        <v>1148</v>
      </c>
      <c r="G260" s="213"/>
      <c r="H260" s="213"/>
      <c r="I260" s="216"/>
      <c r="J260" s="227">
        <f>BK260</f>
        <v>0</v>
      </c>
      <c r="K260" s="213"/>
      <c r="L260" s="218"/>
      <c r="M260" s="219"/>
      <c r="N260" s="220"/>
      <c r="O260" s="220"/>
      <c r="P260" s="221">
        <f>SUM(P261:P294)</f>
        <v>0</v>
      </c>
      <c r="Q260" s="220"/>
      <c r="R260" s="221">
        <f>SUM(R261:R294)</f>
        <v>3.01194842</v>
      </c>
      <c r="S260" s="220"/>
      <c r="T260" s="222">
        <f>SUM(T261:T294)</f>
        <v>2.6077079999999997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3" t="s">
        <v>85</v>
      </c>
      <c r="AT260" s="224" t="s">
        <v>75</v>
      </c>
      <c r="AU260" s="224" t="s">
        <v>83</v>
      </c>
      <c r="AY260" s="223" t="s">
        <v>183</v>
      </c>
      <c r="BK260" s="225">
        <f>SUM(BK261:BK294)</f>
        <v>0</v>
      </c>
    </row>
    <row r="261" s="2" customFormat="1" ht="16.5" customHeight="1">
      <c r="A261" s="39"/>
      <c r="B261" s="40"/>
      <c r="C261" s="228" t="s">
        <v>287</v>
      </c>
      <c r="D261" s="228" t="s">
        <v>186</v>
      </c>
      <c r="E261" s="229" t="s">
        <v>1149</v>
      </c>
      <c r="F261" s="230" t="s">
        <v>1150</v>
      </c>
      <c r="G261" s="231" t="s">
        <v>469</v>
      </c>
      <c r="H261" s="232">
        <v>72.209999999999994</v>
      </c>
      <c r="I261" s="233"/>
      <c r="J261" s="234">
        <f>ROUND(I261*H261,2)</f>
        <v>0</v>
      </c>
      <c r="K261" s="230" t="s">
        <v>194</v>
      </c>
      <c r="L261" s="45"/>
      <c r="M261" s="235" t="s">
        <v>1</v>
      </c>
      <c r="N261" s="236" t="s">
        <v>41</v>
      </c>
      <c r="O261" s="92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190</v>
      </c>
      <c r="AT261" s="239" t="s">
        <v>186</v>
      </c>
      <c r="AU261" s="239" t="s">
        <v>85</v>
      </c>
      <c r="AY261" s="18" t="s">
        <v>183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190</v>
      </c>
      <c r="BM261" s="239" t="s">
        <v>1753</v>
      </c>
    </row>
    <row r="262" s="2" customFormat="1" ht="16.5" customHeight="1">
      <c r="A262" s="39"/>
      <c r="B262" s="40"/>
      <c r="C262" s="228" t="s">
        <v>385</v>
      </c>
      <c r="D262" s="228" t="s">
        <v>186</v>
      </c>
      <c r="E262" s="229" t="s">
        <v>1152</v>
      </c>
      <c r="F262" s="230" t="s">
        <v>1153</v>
      </c>
      <c r="G262" s="231" t="s">
        <v>469</v>
      </c>
      <c r="H262" s="232">
        <v>72.209999999999994</v>
      </c>
      <c r="I262" s="233"/>
      <c r="J262" s="234">
        <f>ROUND(I262*H262,2)</f>
        <v>0</v>
      </c>
      <c r="K262" s="230" t="s">
        <v>194</v>
      </c>
      <c r="L262" s="45"/>
      <c r="M262" s="235" t="s">
        <v>1</v>
      </c>
      <c r="N262" s="236" t="s">
        <v>41</v>
      </c>
      <c r="O262" s="92"/>
      <c r="P262" s="237">
        <f>O262*H262</f>
        <v>0</v>
      </c>
      <c r="Q262" s="237">
        <v>0.00029999999999999997</v>
      </c>
      <c r="R262" s="237">
        <f>Q262*H262</f>
        <v>0.021662999999999995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190</v>
      </c>
      <c r="AT262" s="239" t="s">
        <v>186</v>
      </c>
      <c r="AU262" s="239" t="s">
        <v>85</v>
      </c>
      <c r="AY262" s="18" t="s">
        <v>183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190</v>
      </c>
      <c r="BM262" s="239" t="s">
        <v>1754</v>
      </c>
    </row>
    <row r="263" s="2" customFormat="1" ht="21.75" customHeight="1">
      <c r="A263" s="39"/>
      <c r="B263" s="40"/>
      <c r="C263" s="228" t="s">
        <v>290</v>
      </c>
      <c r="D263" s="228" t="s">
        <v>186</v>
      </c>
      <c r="E263" s="229" t="s">
        <v>1155</v>
      </c>
      <c r="F263" s="230" t="s">
        <v>1156</v>
      </c>
      <c r="G263" s="231" t="s">
        <v>469</v>
      </c>
      <c r="H263" s="232">
        <v>72.209999999999994</v>
      </c>
      <c r="I263" s="233"/>
      <c r="J263" s="234">
        <f>ROUND(I263*H263,2)</f>
        <v>0</v>
      </c>
      <c r="K263" s="230" t="s">
        <v>194</v>
      </c>
      <c r="L263" s="45"/>
      <c r="M263" s="235" t="s">
        <v>1</v>
      </c>
      <c r="N263" s="236" t="s">
        <v>41</v>
      </c>
      <c r="O263" s="92"/>
      <c r="P263" s="237">
        <f>O263*H263</f>
        <v>0</v>
      </c>
      <c r="Q263" s="237">
        <v>0.0044999999999999997</v>
      </c>
      <c r="R263" s="237">
        <f>Q263*H263</f>
        <v>0.32494499999999993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190</v>
      </c>
      <c r="AT263" s="239" t="s">
        <v>186</v>
      </c>
      <c r="AU263" s="239" t="s">
        <v>85</v>
      </c>
      <c r="AY263" s="18" t="s">
        <v>183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190</v>
      </c>
      <c r="BM263" s="239" t="s">
        <v>1755</v>
      </c>
    </row>
    <row r="264" s="2" customFormat="1" ht="24.15" customHeight="1">
      <c r="A264" s="39"/>
      <c r="B264" s="40"/>
      <c r="C264" s="228" t="s">
        <v>392</v>
      </c>
      <c r="D264" s="228" t="s">
        <v>186</v>
      </c>
      <c r="E264" s="229" t="s">
        <v>1158</v>
      </c>
      <c r="F264" s="230" t="s">
        <v>1159</v>
      </c>
      <c r="G264" s="231" t="s">
        <v>189</v>
      </c>
      <c r="H264" s="232">
        <v>18.059999999999999</v>
      </c>
      <c r="I264" s="233"/>
      <c r="J264" s="234">
        <f>ROUND(I264*H264,2)</f>
        <v>0</v>
      </c>
      <c r="K264" s="230" t="s">
        <v>194</v>
      </c>
      <c r="L264" s="45"/>
      <c r="M264" s="235" t="s">
        <v>1</v>
      </c>
      <c r="N264" s="236" t="s">
        <v>41</v>
      </c>
      <c r="O264" s="92"/>
      <c r="P264" s="237">
        <f>O264*H264</f>
        <v>0</v>
      </c>
      <c r="Q264" s="237">
        <v>0</v>
      </c>
      <c r="R264" s="237">
        <f>Q264*H264</f>
        <v>0</v>
      </c>
      <c r="S264" s="237">
        <v>0.0032499999999999999</v>
      </c>
      <c r="T264" s="238">
        <f>S264*H264</f>
        <v>0.05869499999999999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190</v>
      </c>
      <c r="AT264" s="239" t="s">
        <v>186</v>
      </c>
      <c r="AU264" s="239" t="s">
        <v>85</v>
      </c>
      <c r="AY264" s="18" t="s">
        <v>183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190</v>
      </c>
      <c r="BM264" s="239" t="s">
        <v>1756</v>
      </c>
    </row>
    <row r="265" s="13" customFormat="1">
      <c r="A265" s="13"/>
      <c r="B265" s="262"/>
      <c r="C265" s="263"/>
      <c r="D265" s="257" t="s">
        <v>906</v>
      </c>
      <c r="E265" s="264" t="s">
        <v>1</v>
      </c>
      <c r="F265" s="265" t="s">
        <v>1757</v>
      </c>
      <c r="G265" s="263"/>
      <c r="H265" s="266">
        <v>7.7000000000000002</v>
      </c>
      <c r="I265" s="267"/>
      <c r="J265" s="263"/>
      <c r="K265" s="263"/>
      <c r="L265" s="268"/>
      <c r="M265" s="269"/>
      <c r="N265" s="270"/>
      <c r="O265" s="270"/>
      <c r="P265" s="270"/>
      <c r="Q265" s="270"/>
      <c r="R265" s="270"/>
      <c r="S265" s="270"/>
      <c r="T265" s="27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72" t="s">
        <v>906</v>
      </c>
      <c r="AU265" s="272" t="s">
        <v>85</v>
      </c>
      <c r="AV265" s="13" t="s">
        <v>85</v>
      </c>
      <c r="AW265" s="13" t="s">
        <v>33</v>
      </c>
      <c r="AX265" s="13" t="s">
        <v>76</v>
      </c>
      <c r="AY265" s="272" t="s">
        <v>183</v>
      </c>
    </row>
    <row r="266" s="13" customFormat="1">
      <c r="A266" s="13"/>
      <c r="B266" s="262"/>
      <c r="C266" s="263"/>
      <c r="D266" s="257" t="s">
        <v>906</v>
      </c>
      <c r="E266" s="264" t="s">
        <v>1</v>
      </c>
      <c r="F266" s="265" t="s">
        <v>1162</v>
      </c>
      <c r="G266" s="263"/>
      <c r="H266" s="266">
        <v>5.1799999999999997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2" t="s">
        <v>906</v>
      </c>
      <c r="AU266" s="272" t="s">
        <v>85</v>
      </c>
      <c r="AV266" s="13" t="s">
        <v>85</v>
      </c>
      <c r="AW266" s="13" t="s">
        <v>33</v>
      </c>
      <c r="AX266" s="13" t="s">
        <v>76</v>
      </c>
      <c r="AY266" s="272" t="s">
        <v>183</v>
      </c>
    </row>
    <row r="267" s="13" customFormat="1">
      <c r="A267" s="13"/>
      <c r="B267" s="262"/>
      <c r="C267" s="263"/>
      <c r="D267" s="257" t="s">
        <v>906</v>
      </c>
      <c r="E267" s="264" t="s">
        <v>1</v>
      </c>
      <c r="F267" s="265" t="s">
        <v>1758</v>
      </c>
      <c r="G267" s="263"/>
      <c r="H267" s="266">
        <v>5.1799999999999997</v>
      </c>
      <c r="I267" s="267"/>
      <c r="J267" s="263"/>
      <c r="K267" s="263"/>
      <c r="L267" s="268"/>
      <c r="M267" s="269"/>
      <c r="N267" s="270"/>
      <c r="O267" s="270"/>
      <c r="P267" s="270"/>
      <c r="Q267" s="270"/>
      <c r="R267" s="270"/>
      <c r="S267" s="270"/>
      <c r="T267" s="27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2" t="s">
        <v>906</v>
      </c>
      <c r="AU267" s="272" t="s">
        <v>85</v>
      </c>
      <c r="AV267" s="13" t="s">
        <v>85</v>
      </c>
      <c r="AW267" s="13" t="s">
        <v>33</v>
      </c>
      <c r="AX267" s="13" t="s">
        <v>76</v>
      </c>
      <c r="AY267" s="272" t="s">
        <v>183</v>
      </c>
    </row>
    <row r="268" s="14" customFormat="1">
      <c r="A268" s="14"/>
      <c r="B268" s="273"/>
      <c r="C268" s="274"/>
      <c r="D268" s="257" t="s">
        <v>906</v>
      </c>
      <c r="E268" s="275" t="s">
        <v>1</v>
      </c>
      <c r="F268" s="276" t="s">
        <v>920</v>
      </c>
      <c r="G268" s="274"/>
      <c r="H268" s="277">
        <v>18.059999999999999</v>
      </c>
      <c r="I268" s="278"/>
      <c r="J268" s="274"/>
      <c r="K268" s="274"/>
      <c r="L268" s="279"/>
      <c r="M268" s="280"/>
      <c r="N268" s="281"/>
      <c r="O268" s="281"/>
      <c r="P268" s="281"/>
      <c r="Q268" s="281"/>
      <c r="R268" s="281"/>
      <c r="S268" s="281"/>
      <c r="T268" s="28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83" t="s">
        <v>906</v>
      </c>
      <c r="AU268" s="283" t="s">
        <v>85</v>
      </c>
      <c r="AV268" s="14" t="s">
        <v>196</v>
      </c>
      <c r="AW268" s="14" t="s">
        <v>33</v>
      </c>
      <c r="AX268" s="14" t="s">
        <v>83</v>
      </c>
      <c r="AY268" s="283" t="s">
        <v>183</v>
      </c>
    </row>
    <row r="269" s="2" customFormat="1" ht="33" customHeight="1">
      <c r="A269" s="39"/>
      <c r="B269" s="40"/>
      <c r="C269" s="228" t="s">
        <v>294</v>
      </c>
      <c r="D269" s="228" t="s">
        <v>186</v>
      </c>
      <c r="E269" s="229" t="s">
        <v>1164</v>
      </c>
      <c r="F269" s="230" t="s">
        <v>1165</v>
      </c>
      <c r="G269" s="231" t="s">
        <v>189</v>
      </c>
      <c r="H269" s="232">
        <v>12.34</v>
      </c>
      <c r="I269" s="233"/>
      <c r="J269" s="234">
        <f>ROUND(I269*H269,2)</f>
        <v>0</v>
      </c>
      <c r="K269" s="230" t="s">
        <v>194</v>
      </c>
      <c r="L269" s="45"/>
      <c r="M269" s="235" t="s">
        <v>1</v>
      </c>
      <c r="N269" s="236" t="s">
        <v>41</v>
      </c>
      <c r="O269" s="92"/>
      <c r="P269" s="237">
        <f>O269*H269</f>
        <v>0</v>
      </c>
      <c r="Q269" s="237">
        <v>0.00042999999999999999</v>
      </c>
      <c r="R269" s="237">
        <f>Q269*H269</f>
        <v>0.0053061999999999996</v>
      </c>
      <c r="S269" s="237">
        <v>0</v>
      </c>
      <c r="T269" s="23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9" t="s">
        <v>190</v>
      </c>
      <c r="AT269" s="239" t="s">
        <v>186</v>
      </c>
      <c r="AU269" s="239" t="s">
        <v>85</v>
      </c>
      <c r="AY269" s="18" t="s">
        <v>183</v>
      </c>
      <c r="BE269" s="240">
        <f>IF(N269="základní",J269,0)</f>
        <v>0</v>
      </c>
      <c r="BF269" s="240">
        <f>IF(N269="snížená",J269,0)</f>
        <v>0</v>
      </c>
      <c r="BG269" s="240">
        <f>IF(N269="zákl. přenesená",J269,0)</f>
        <v>0</v>
      </c>
      <c r="BH269" s="240">
        <f>IF(N269="sníž. přenesená",J269,0)</f>
        <v>0</v>
      </c>
      <c r="BI269" s="240">
        <f>IF(N269="nulová",J269,0)</f>
        <v>0</v>
      </c>
      <c r="BJ269" s="18" t="s">
        <v>83</v>
      </c>
      <c r="BK269" s="240">
        <f>ROUND(I269*H269,2)</f>
        <v>0</v>
      </c>
      <c r="BL269" s="18" t="s">
        <v>190</v>
      </c>
      <c r="BM269" s="239" t="s">
        <v>1759</v>
      </c>
    </row>
    <row r="270" s="13" customFormat="1">
      <c r="A270" s="13"/>
      <c r="B270" s="262"/>
      <c r="C270" s="263"/>
      <c r="D270" s="257" t="s">
        <v>906</v>
      </c>
      <c r="E270" s="264" t="s">
        <v>1</v>
      </c>
      <c r="F270" s="265" t="s">
        <v>1760</v>
      </c>
      <c r="G270" s="263"/>
      <c r="H270" s="266">
        <v>4.7999999999999998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2" t="s">
        <v>906</v>
      </c>
      <c r="AU270" s="272" t="s">
        <v>85</v>
      </c>
      <c r="AV270" s="13" t="s">
        <v>85</v>
      </c>
      <c r="AW270" s="13" t="s">
        <v>33</v>
      </c>
      <c r="AX270" s="13" t="s">
        <v>76</v>
      </c>
      <c r="AY270" s="272" t="s">
        <v>183</v>
      </c>
    </row>
    <row r="271" s="13" customFormat="1">
      <c r="A271" s="13"/>
      <c r="B271" s="262"/>
      <c r="C271" s="263"/>
      <c r="D271" s="257" t="s">
        <v>906</v>
      </c>
      <c r="E271" s="264" t="s">
        <v>1</v>
      </c>
      <c r="F271" s="265" t="s">
        <v>1761</v>
      </c>
      <c r="G271" s="263"/>
      <c r="H271" s="266">
        <v>3.77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2" t="s">
        <v>906</v>
      </c>
      <c r="AU271" s="272" t="s">
        <v>85</v>
      </c>
      <c r="AV271" s="13" t="s">
        <v>85</v>
      </c>
      <c r="AW271" s="13" t="s">
        <v>33</v>
      </c>
      <c r="AX271" s="13" t="s">
        <v>76</v>
      </c>
      <c r="AY271" s="272" t="s">
        <v>183</v>
      </c>
    </row>
    <row r="272" s="13" customFormat="1">
      <c r="A272" s="13"/>
      <c r="B272" s="262"/>
      <c r="C272" s="263"/>
      <c r="D272" s="257" t="s">
        <v>906</v>
      </c>
      <c r="E272" s="264" t="s">
        <v>1</v>
      </c>
      <c r="F272" s="265" t="s">
        <v>1762</v>
      </c>
      <c r="G272" s="263"/>
      <c r="H272" s="266">
        <v>3.77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2" t="s">
        <v>906</v>
      </c>
      <c r="AU272" s="272" t="s">
        <v>85</v>
      </c>
      <c r="AV272" s="13" t="s">
        <v>85</v>
      </c>
      <c r="AW272" s="13" t="s">
        <v>33</v>
      </c>
      <c r="AX272" s="13" t="s">
        <v>76</v>
      </c>
      <c r="AY272" s="272" t="s">
        <v>183</v>
      </c>
    </row>
    <row r="273" s="14" customFormat="1">
      <c r="A273" s="14"/>
      <c r="B273" s="273"/>
      <c r="C273" s="274"/>
      <c r="D273" s="257" t="s">
        <v>906</v>
      </c>
      <c r="E273" s="275" t="s">
        <v>1</v>
      </c>
      <c r="F273" s="276" t="s">
        <v>920</v>
      </c>
      <c r="G273" s="274"/>
      <c r="H273" s="277">
        <v>12.34</v>
      </c>
      <c r="I273" s="278"/>
      <c r="J273" s="274"/>
      <c r="K273" s="274"/>
      <c r="L273" s="279"/>
      <c r="M273" s="280"/>
      <c r="N273" s="281"/>
      <c r="O273" s="281"/>
      <c r="P273" s="281"/>
      <c r="Q273" s="281"/>
      <c r="R273" s="281"/>
      <c r="S273" s="281"/>
      <c r="T273" s="28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3" t="s">
        <v>906</v>
      </c>
      <c r="AU273" s="283" t="s">
        <v>85</v>
      </c>
      <c r="AV273" s="14" t="s">
        <v>196</v>
      </c>
      <c r="AW273" s="14" t="s">
        <v>33</v>
      </c>
      <c r="AX273" s="14" t="s">
        <v>83</v>
      </c>
      <c r="AY273" s="283" t="s">
        <v>183</v>
      </c>
    </row>
    <row r="274" s="2" customFormat="1" ht="24.15" customHeight="1">
      <c r="A274" s="39"/>
      <c r="B274" s="40"/>
      <c r="C274" s="241" t="s">
        <v>399</v>
      </c>
      <c r="D274" s="241" t="s">
        <v>191</v>
      </c>
      <c r="E274" s="242" t="s">
        <v>1170</v>
      </c>
      <c r="F274" s="243" t="s">
        <v>1171</v>
      </c>
      <c r="G274" s="244" t="s">
        <v>189</v>
      </c>
      <c r="H274" s="245">
        <v>13.574</v>
      </c>
      <c r="I274" s="246"/>
      <c r="J274" s="247">
        <f>ROUND(I274*H274,2)</f>
        <v>0</v>
      </c>
      <c r="K274" s="243" t="s">
        <v>194</v>
      </c>
      <c r="L274" s="248"/>
      <c r="M274" s="249" t="s">
        <v>1</v>
      </c>
      <c r="N274" s="250" t="s">
        <v>41</v>
      </c>
      <c r="O274" s="92"/>
      <c r="P274" s="237">
        <f>O274*H274</f>
        <v>0</v>
      </c>
      <c r="Q274" s="237">
        <v>0.00198</v>
      </c>
      <c r="R274" s="237">
        <f>Q274*H274</f>
        <v>0.026876520000000001</v>
      </c>
      <c r="S274" s="237">
        <v>0</v>
      </c>
      <c r="T274" s="23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195</v>
      </c>
      <c r="AT274" s="239" t="s">
        <v>191</v>
      </c>
      <c r="AU274" s="239" t="s">
        <v>85</v>
      </c>
      <c r="AY274" s="18" t="s">
        <v>183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190</v>
      </c>
      <c r="BM274" s="239" t="s">
        <v>1763</v>
      </c>
    </row>
    <row r="275" s="13" customFormat="1">
      <c r="A275" s="13"/>
      <c r="B275" s="262"/>
      <c r="C275" s="263"/>
      <c r="D275" s="257" t="s">
        <v>906</v>
      </c>
      <c r="E275" s="263"/>
      <c r="F275" s="265" t="s">
        <v>1764</v>
      </c>
      <c r="G275" s="263"/>
      <c r="H275" s="266">
        <v>13.574</v>
      </c>
      <c r="I275" s="267"/>
      <c r="J275" s="263"/>
      <c r="K275" s="263"/>
      <c r="L275" s="268"/>
      <c r="M275" s="269"/>
      <c r="N275" s="270"/>
      <c r="O275" s="270"/>
      <c r="P275" s="270"/>
      <c r="Q275" s="270"/>
      <c r="R275" s="270"/>
      <c r="S275" s="270"/>
      <c r="T275" s="27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2" t="s">
        <v>906</v>
      </c>
      <c r="AU275" s="272" t="s">
        <v>85</v>
      </c>
      <c r="AV275" s="13" t="s">
        <v>85</v>
      </c>
      <c r="AW275" s="13" t="s">
        <v>4</v>
      </c>
      <c r="AX275" s="13" t="s">
        <v>83</v>
      </c>
      <c r="AY275" s="272" t="s">
        <v>183</v>
      </c>
    </row>
    <row r="276" s="2" customFormat="1" ht="16.5" customHeight="1">
      <c r="A276" s="39"/>
      <c r="B276" s="40"/>
      <c r="C276" s="228" t="s">
        <v>297</v>
      </c>
      <c r="D276" s="228" t="s">
        <v>186</v>
      </c>
      <c r="E276" s="229" t="s">
        <v>1174</v>
      </c>
      <c r="F276" s="230" t="s">
        <v>1175</v>
      </c>
      <c r="G276" s="231" t="s">
        <v>469</v>
      </c>
      <c r="H276" s="232">
        <v>72.209999999999994</v>
      </c>
      <c r="I276" s="233"/>
      <c r="J276" s="234">
        <f>ROUND(I276*H276,2)</f>
        <v>0</v>
      </c>
      <c r="K276" s="230" t="s">
        <v>194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0.035299999999999998</v>
      </c>
      <c r="T276" s="238">
        <f>S276*H276</f>
        <v>2.5490129999999995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190</v>
      </c>
      <c r="AT276" s="239" t="s">
        <v>186</v>
      </c>
      <c r="AU276" s="239" t="s">
        <v>85</v>
      </c>
      <c r="AY276" s="18" t="s">
        <v>183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190</v>
      </c>
      <c r="BM276" s="239" t="s">
        <v>1765</v>
      </c>
    </row>
    <row r="277" s="13" customFormat="1">
      <c r="A277" s="13"/>
      <c r="B277" s="262"/>
      <c r="C277" s="263"/>
      <c r="D277" s="257" t="s">
        <v>906</v>
      </c>
      <c r="E277" s="264" t="s">
        <v>1</v>
      </c>
      <c r="F277" s="265" t="s">
        <v>1766</v>
      </c>
      <c r="G277" s="263"/>
      <c r="H277" s="266">
        <v>34.799999999999997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72" t="s">
        <v>906</v>
      </c>
      <c r="AU277" s="272" t="s">
        <v>85</v>
      </c>
      <c r="AV277" s="13" t="s">
        <v>85</v>
      </c>
      <c r="AW277" s="13" t="s">
        <v>33</v>
      </c>
      <c r="AX277" s="13" t="s">
        <v>76</v>
      </c>
      <c r="AY277" s="272" t="s">
        <v>183</v>
      </c>
    </row>
    <row r="278" s="13" customFormat="1">
      <c r="A278" s="13"/>
      <c r="B278" s="262"/>
      <c r="C278" s="263"/>
      <c r="D278" s="257" t="s">
        <v>906</v>
      </c>
      <c r="E278" s="264" t="s">
        <v>1</v>
      </c>
      <c r="F278" s="265" t="s">
        <v>1767</v>
      </c>
      <c r="G278" s="263"/>
      <c r="H278" s="266">
        <v>18.649999999999999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72" t="s">
        <v>906</v>
      </c>
      <c r="AU278" s="272" t="s">
        <v>85</v>
      </c>
      <c r="AV278" s="13" t="s">
        <v>85</v>
      </c>
      <c r="AW278" s="13" t="s">
        <v>33</v>
      </c>
      <c r="AX278" s="13" t="s">
        <v>76</v>
      </c>
      <c r="AY278" s="272" t="s">
        <v>183</v>
      </c>
    </row>
    <row r="279" s="13" customFormat="1">
      <c r="A279" s="13"/>
      <c r="B279" s="262"/>
      <c r="C279" s="263"/>
      <c r="D279" s="257" t="s">
        <v>906</v>
      </c>
      <c r="E279" s="264" t="s">
        <v>1</v>
      </c>
      <c r="F279" s="265" t="s">
        <v>1768</v>
      </c>
      <c r="G279" s="263"/>
      <c r="H279" s="266">
        <v>18.760000000000002</v>
      </c>
      <c r="I279" s="267"/>
      <c r="J279" s="263"/>
      <c r="K279" s="263"/>
      <c r="L279" s="268"/>
      <c r="M279" s="269"/>
      <c r="N279" s="270"/>
      <c r="O279" s="270"/>
      <c r="P279" s="270"/>
      <c r="Q279" s="270"/>
      <c r="R279" s="270"/>
      <c r="S279" s="270"/>
      <c r="T279" s="27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72" t="s">
        <v>906</v>
      </c>
      <c r="AU279" s="272" t="s">
        <v>85</v>
      </c>
      <c r="AV279" s="13" t="s">
        <v>85</v>
      </c>
      <c r="AW279" s="13" t="s">
        <v>33</v>
      </c>
      <c r="AX279" s="13" t="s">
        <v>76</v>
      </c>
      <c r="AY279" s="272" t="s">
        <v>183</v>
      </c>
    </row>
    <row r="280" s="14" customFormat="1">
      <c r="A280" s="14"/>
      <c r="B280" s="273"/>
      <c r="C280" s="274"/>
      <c r="D280" s="257" t="s">
        <v>906</v>
      </c>
      <c r="E280" s="275" t="s">
        <v>1</v>
      </c>
      <c r="F280" s="276" t="s">
        <v>920</v>
      </c>
      <c r="G280" s="274"/>
      <c r="H280" s="277">
        <v>72.209999999999994</v>
      </c>
      <c r="I280" s="278"/>
      <c r="J280" s="274"/>
      <c r="K280" s="274"/>
      <c r="L280" s="279"/>
      <c r="M280" s="280"/>
      <c r="N280" s="281"/>
      <c r="O280" s="281"/>
      <c r="P280" s="281"/>
      <c r="Q280" s="281"/>
      <c r="R280" s="281"/>
      <c r="S280" s="281"/>
      <c r="T280" s="28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83" t="s">
        <v>906</v>
      </c>
      <c r="AU280" s="283" t="s">
        <v>85</v>
      </c>
      <c r="AV280" s="14" t="s">
        <v>196</v>
      </c>
      <c r="AW280" s="14" t="s">
        <v>33</v>
      </c>
      <c r="AX280" s="14" t="s">
        <v>83</v>
      </c>
      <c r="AY280" s="283" t="s">
        <v>183</v>
      </c>
    </row>
    <row r="281" s="2" customFormat="1" ht="37.8" customHeight="1">
      <c r="A281" s="39"/>
      <c r="B281" s="40"/>
      <c r="C281" s="228" t="s">
        <v>406</v>
      </c>
      <c r="D281" s="228" t="s">
        <v>186</v>
      </c>
      <c r="E281" s="229" t="s">
        <v>1181</v>
      </c>
      <c r="F281" s="230" t="s">
        <v>1182</v>
      </c>
      <c r="G281" s="231" t="s">
        <v>469</v>
      </c>
      <c r="H281" s="232">
        <v>72.209999999999994</v>
      </c>
      <c r="I281" s="233"/>
      <c r="J281" s="234">
        <f>ROUND(I281*H281,2)</f>
        <v>0</v>
      </c>
      <c r="K281" s="230" t="s">
        <v>194</v>
      </c>
      <c r="L281" s="45"/>
      <c r="M281" s="235" t="s">
        <v>1</v>
      </c>
      <c r="N281" s="236" t="s">
        <v>41</v>
      </c>
      <c r="O281" s="92"/>
      <c r="P281" s="237">
        <f>O281*H281</f>
        <v>0</v>
      </c>
      <c r="Q281" s="237">
        <v>0.0090299999999999998</v>
      </c>
      <c r="R281" s="237">
        <f>Q281*H281</f>
        <v>0.65205629999999992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190</v>
      </c>
      <c r="AT281" s="239" t="s">
        <v>186</v>
      </c>
      <c r="AU281" s="239" t="s">
        <v>85</v>
      </c>
      <c r="AY281" s="18" t="s">
        <v>183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190</v>
      </c>
      <c r="BM281" s="239" t="s">
        <v>1769</v>
      </c>
    </row>
    <row r="282" s="13" customFormat="1">
      <c r="A282" s="13"/>
      <c r="B282" s="262"/>
      <c r="C282" s="263"/>
      <c r="D282" s="257" t="s">
        <v>906</v>
      </c>
      <c r="E282" s="264" t="s">
        <v>1</v>
      </c>
      <c r="F282" s="265" t="s">
        <v>1766</v>
      </c>
      <c r="G282" s="263"/>
      <c r="H282" s="266">
        <v>34.799999999999997</v>
      </c>
      <c r="I282" s="267"/>
      <c r="J282" s="263"/>
      <c r="K282" s="263"/>
      <c r="L282" s="268"/>
      <c r="M282" s="269"/>
      <c r="N282" s="270"/>
      <c r="O282" s="270"/>
      <c r="P282" s="270"/>
      <c r="Q282" s="270"/>
      <c r="R282" s="270"/>
      <c r="S282" s="270"/>
      <c r="T282" s="27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72" t="s">
        <v>906</v>
      </c>
      <c r="AU282" s="272" t="s">
        <v>85</v>
      </c>
      <c r="AV282" s="13" t="s">
        <v>85</v>
      </c>
      <c r="AW282" s="13" t="s">
        <v>33</v>
      </c>
      <c r="AX282" s="13" t="s">
        <v>76</v>
      </c>
      <c r="AY282" s="272" t="s">
        <v>183</v>
      </c>
    </row>
    <row r="283" s="13" customFormat="1">
      <c r="A283" s="13"/>
      <c r="B283" s="262"/>
      <c r="C283" s="263"/>
      <c r="D283" s="257" t="s">
        <v>906</v>
      </c>
      <c r="E283" s="264" t="s">
        <v>1</v>
      </c>
      <c r="F283" s="265" t="s">
        <v>1767</v>
      </c>
      <c r="G283" s="263"/>
      <c r="H283" s="266">
        <v>18.649999999999999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72" t="s">
        <v>906</v>
      </c>
      <c r="AU283" s="272" t="s">
        <v>85</v>
      </c>
      <c r="AV283" s="13" t="s">
        <v>85</v>
      </c>
      <c r="AW283" s="13" t="s">
        <v>33</v>
      </c>
      <c r="AX283" s="13" t="s">
        <v>76</v>
      </c>
      <c r="AY283" s="272" t="s">
        <v>183</v>
      </c>
    </row>
    <row r="284" s="13" customFormat="1">
      <c r="A284" s="13"/>
      <c r="B284" s="262"/>
      <c r="C284" s="263"/>
      <c r="D284" s="257" t="s">
        <v>906</v>
      </c>
      <c r="E284" s="264" t="s">
        <v>1</v>
      </c>
      <c r="F284" s="265" t="s">
        <v>1768</v>
      </c>
      <c r="G284" s="263"/>
      <c r="H284" s="266">
        <v>18.760000000000002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72" t="s">
        <v>906</v>
      </c>
      <c r="AU284" s="272" t="s">
        <v>85</v>
      </c>
      <c r="AV284" s="13" t="s">
        <v>85</v>
      </c>
      <c r="AW284" s="13" t="s">
        <v>33</v>
      </c>
      <c r="AX284" s="13" t="s">
        <v>76</v>
      </c>
      <c r="AY284" s="272" t="s">
        <v>183</v>
      </c>
    </row>
    <row r="285" s="14" customFormat="1">
      <c r="A285" s="14"/>
      <c r="B285" s="273"/>
      <c r="C285" s="274"/>
      <c r="D285" s="257" t="s">
        <v>906</v>
      </c>
      <c r="E285" s="275" t="s">
        <v>1</v>
      </c>
      <c r="F285" s="276" t="s">
        <v>920</v>
      </c>
      <c r="G285" s="274"/>
      <c r="H285" s="277">
        <v>72.209999999999994</v>
      </c>
      <c r="I285" s="278"/>
      <c r="J285" s="274"/>
      <c r="K285" s="274"/>
      <c r="L285" s="279"/>
      <c r="M285" s="280"/>
      <c r="N285" s="281"/>
      <c r="O285" s="281"/>
      <c r="P285" s="281"/>
      <c r="Q285" s="281"/>
      <c r="R285" s="281"/>
      <c r="S285" s="281"/>
      <c r="T285" s="28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83" t="s">
        <v>906</v>
      </c>
      <c r="AU285" s="283" t="s">
        <v>85</v>
      </c>
      <c r="AV285" s="14" t="s">
        <v>196</v>
      </c>
      <c r="AW285" s="14" t="s">
        <v>33</v>
      </c>
      <c r="AX285" s="14" t="s">
        <v>83</v>
      </c>
      <c r="AY285" s="283" t="s">
        <v>183</v>
      </c>
    </row>
    <row r="286" s="2" customFormat="1" ht="33" customHeight="1">
      <c r="A286" s="39"/>
      <c r="B286" s="40"/>
      <c r="C286" s="241" t="s">
        <v>301</v>
      </c>
      <c r="D286" s="241" t="s">
        <v>191</v>
      </c>
      <c r="E286" s="242" t="s">
        <v>1184</v>
      </c>
      <c r="F286" s="243" t="s">
        <v>1185</v>
      </c>
      <c r="G286" s="244" t="s">
        <v>469</v>
      </c>
      <c r="H286" s="245">
        <v>83.042000000000002</v>
      </c>
      <c r="I286" s="246"/>
      <c r="J286" s="247">
        <f>ROUND(I286*H286,2)</f>
        <v>0</v>
      </c>
      <c r="K286" s="243" t="s">
        <v>194</v>
      </c>
      <c r="L286" s="248"/>
      <c r="M286" s="249" t="s">
        <v>1</v>
      </c>
      <c r="N286" s="250" t="s">
        <v>41</v>
      </c>
      <c r="O286" s="92"/>
      <c r="P286" s="237">
        <f>O286*H286</f>
        <v>0</v>
      </c>
      <c r="Q286" s="237">
        <v>0.021999999999999999</v>
      </c>
      <c r="R286" s="237">
        <f>Q286*H286</f>
        <v>1.826924</v>
      </c>
      <c r="S286" s="237">
        <v>0</v>
      </c>
      <c r="T286" s="238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9" t="s">
        <v>195</v>
      </c>
      <c r="AT286" s="239" t="s">
        <v>191</v>
      </c>
      <c r="AU286" s="239" t="s">
        <v>85</v>
      </c>
      <c r="AY286" s="18" t="s">
        <v>183</v>
      </c>
      <c r="BE286" s="240">
        <f>IF(N286="základní",J286,0)</f>
        <v>0</v>
      </c>
      <c r="BF286" s="240">
        <f>IF(N286="snížená",J286,0)</f>
        <v>0</v>
      </c>
      <c r="BG286" s="240">
        <f>IF(N286="zákl. přenesená",J286,0)</f>
        <v>0</v>
      </c>
      <c r="BH286" s="240">
        <f>IF(N286="sníž. přenesená",J286,0)</f>
        <v>0</v>
      </c>
      <c r="BI286" s="240">
        <f>IF(N286="nulová",J286,0)</f>
        <v>0</v>
      </c>
      <c r="BJ286" s="18" t="s">
        <v>83</v>
      </c>
      <c r="BK286" s="240">
        <f>ROUND(I286*H286,2)</f>
        <v>0</v>
      </c>
      <c r="BL286" s="18" t="s">
        <v>190</v>
      </c>
      <c r="BM286" s="239" t="s">
        <v>1770</v>
      </c>
    </row>
    <row r="287" s="13" customFormat="1">
      <c r="A287" s="13"/>
      <c r="B287" s="262"/>
      <c r="C287" s="263"/>
      <c r="D287" s="257" t="s">
        <v>906</v>
      </c>
      <c r="E287" s="263"/>
      <c r="F287" s="265" t="s">
        <v>1771</v>
      </c>
      <c r="G287" s="263"/>
      <c r="H287" s="266">
        <v>83.042000000000002</v>
      </c>
      <c r="I287" s="267"/>
      <c r="J287" s="263"/>
      <c r="K287" s="263"/>
      <c r="L287" s="268"/>
      <c r="M287" s="269"/>
      <c r="N287" s="270"/>
      <c r="O287" s="270"/>
      <c r="P287" s="270"/>
      <c r="Q287" s="270"/>
      <c r="R287" s="270"/>
      <c r="S287" s="270"/>
      <c r="T287" s="27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72" t="s">
        <v>906</v>
      </c>
      <c r="AU287" s="272" t="s">
        <v>85</v>
      </c>
      <c r="AV287" s="13" t="s">
        <v>85</v>
      </c>
      <c r="AW287" s="13" t="s">
        <v>4</v>
      </c>
      <c r="AX287" s="13" t="s">
        <v>83</v>
      </c>
      <c r="AY287" s="272" t="s">
        <v>183</v>
      </c>
    </row>
    <row r="288" s="2" customFormat="1" ht="24.15" customHeight="1">
      <c r="A288" s="39"/>
      <c r="B288" s="40"/>
      <c r="C288" s="228" t="s">
        <v>415</v>
      </c>
      <c r="D288" s="228" t="s">
        <v>186</v>
      </c>
      <c r="E288" s="229" t="s">
        <v>1188</v>
      </c>
      <c r="F288" s="230" t="s">
        <v>1189</v>
      </c>
      <c r="G288" s="231" t="s">
        <v>469</v>
      </c>
      <c r="H288" s="232">
        <v>72.209999999999994</v>
      </c>
      <c r="I288" s="233"/>
      <c r="J288" s="234">
        <f>ROUND(I288*H288,2)</f>
        <v>0</v>
      </c>
      <c r="K288" s="230" t="s">
        <v>194</v>
      </c>
      <c r="L288" s="45"/>
      <c r="M288" s="235" t="s">
        <v>1</v>
      </c>
      <c r="N288" s="236" t="s">
        <v>41</v>
      </c>
      <c r="O288" s="92"/>
      <c r="P288" s="237">
        <f>O288*H288</f>
        <v>0</v>
      </c>
      <c r="Q288" s="237">
        <v>0.0015</v>
      </c>
      <c r="R288" s="237">
        <f>Q288*H288</f>
        <v>0.108315</v>
      </c>
      <c r="S288" s="237">
        <v>0</v>
      </c>
      <c r="T288" s="23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9" t="s">
        <v>190</v>
      </c>
      <c r="AT288" s="239" t="s">
        <v>186</v>
      </c>
      <c r="AU288" s="239" t="s">
        <v>85</v>
      </c>
      <c r="AY288" s="18" t="s">
        <v>183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8" t="s">
        <v>83</v>
      </c>
      <c r="BK288" s="240">
        <f>ROUND(I288*H288,2)</f>
        <v>0</v>
      </c>
      <c r="BL288" s="18" t="s">
        <v>190</v>
      </c>
      <c r="BM288" s="239" t="s">
        <v>1772</v>
      </c>
    </row>
    <row r="289" s="2" customFormat="1" ht="16.5" customHeight="1">
      <c r="A289" s="39"/>
      <c r="B289" s="40"/>
      <c r="C289" s="228" t="s">
        <v>304</v>
      </c>
      <c r="D289" s="228" t="s">
        <v>186</v>
      </c>
      <c r="E289" s="229" t="s">
        <v>1191</v>
      </c>
      <c r="F289" s="230" t="s">
        <v>1192</v>
      </c>
      <c r="G289" s="231" t="s">
        <v>189</v>
      </c>
      <c r="H289" s="232">
        <v>143.31999999999999</v>
      </c>
      <c r="I289" s="233"/>
      <c r="J289" s="234">
        <f>ROUND(I289*H289,2)</f>
        <v>0</v>
      </c>
      <c r="K289" s="230" t="s">
        <v>194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0.00032000000000000003</v>
      </c>
      <c r="R289" s="237">
        <f>Q289*H289</f>
        <v>0.045862400000000005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190</v>
      </c>
      <c r="AT289" s="239" t="s">
        <v>186</v>
      </c>
      <c r="AU289" s="239" t="s">
        <v>85</v>
      </c>
      <c r="AY289" s="18" t="s">
        <v>183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190</v>
      </c>
      <c r="BM289" s="239" t="s">
        <v>1773</v>
      </c>
    </row>
    <row r="290" s="13" customFormat="1">
      <c r="A290" s="13"/>
      <c r="B290" s="262"/>
      <c r="C290" s="263"/>
      <c r="D290" s="257" t="s">
        <v>906</v>
      </c>
      <c r="E290" s="264" t="s">
        <v>1</v>
      </c>
      <c r="F290" s="265" t="s">
        <v>1774</v>
      </c>
      <c r="G290" s="263"/>
      <c r="H290" s="266">
        <v>59.539999999999999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72" t="s">
        <v>906</v>
      </c>
      <c r="AU290" s="272" t="s">
        <v>85</v>
      </c>
      <c r="AV290" s="13" t="s">
        <v>85</v>
      </c>
      <c r="AW290" s="13" t="s">
        <v>33</v>
      </c>
      <c r="AX290" s="13" t="s">
        <v>76</v>
      </c>
      <c r="AY290" s="272" t="s">
        <v>183</v>
      </c>
    </row>
    <row r="291" s="13" customFormat="1">
      <c r="A291" s="13"/>
      <c r="B291" s="262"/>
      <c r="C291" s="263"/>
      <c r="D291" s="257" t="s">
        <v>906</v>
      </c>
      <c r="E291" s="264" t="s">
        <v>1</v>
      </c>
      <c r="F291" s="265" t="s">
        <v>1775</v>
      </c>
      <c r="G291" s="263"/>
      <c r="H291" s="266">
        <v>41.659999999999997</v>
      </c>
      <c r="I291" s="267"/>
      <c r="J291" s="263"/>
      <c r="K291" s="263"/>
      <c r="L291" s="268"/>
      <c r="M291" s="269"/>
      <c r="N291" s="270"/>
      <c r="O291" s="270"/>
      <c r="P291" s="270"/>
      <c r="Q291" s="270"/>
      <c r="R291" s="270"/>
      <c r="S291" s="270"/>
      <c r="T291" s="27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72" t="s">
        <v>906</v>
      </c>
      <c r="AU291" s="272" t="s">
        <v>85</v>
      </c>
      <c r="AV291" s="13" t="s">
        <v>85</v>
      </c>
      <c r="AW291" s="13" t="s">
        <v>33</v>
      </c>
      <c r="AX291" s="13" t="s">
        <v>76</v>
      </c>
      <c r="AY291" s="272" t="s">
        <v>183</v>
      </c>
    </row>
    <row r="292" s="13" customFormat="1">
      <c r="A292" s="13"/>
      <c r="B292" s="262"/>
      <c r="C292" s="263"/>
      <c r="D292" s="257" t="s">
        <v>906</v>
      </c>
      <c r="E292" s="264" t="s">
        <v>1</v>
      </c>
      <c r="F292" s="265" t="s">
        <v>1776</v>
      </c>
      <c r="G292" s="263"/>
      <c r="H292" s="266">
        <v>42.119999999999997</v>
      </c>
      <c r="I292" s="267"/>
      <c r="J292" s="263"/>
      <c r="K292" s="263"/>
      <c r="L292" s="268"/>
      <c r="M292" s="269"/>
      <c r="N292" s="270"/>
      <c r="O292" s="270"/>
      <c r="P292" s="270"/>
      <c r="Q292" s="270"/>
      <c r="R292" s="270"/>
      <c r="S292" s="270"/>
      <c r="T292" s="27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72" t="s">
        <v>906</v>
      </c>
      <c r="AU292" s="272" t="s">
        <v>85</v>
      </c>
      <c r="AV292" s="13" t="s">
        <v>85</v>
      </c>
      <c r="AW292" s="13" t="s">
        <v>33</v>
      </c>
      <c r="AX292" s="13" t="s">
        <v>76</v>
      </c>
      <c r="AY292" s="272" t="s">
        <v>183</v>
      </c>
    </row>
    <row r="293" s="14" customFormat="1">
      <c r="A293" s="14"/>
      <c r="B293" s="273"/>
      <c r="C293" s="274"/>
      <c r="D293" s="257" t="s">
        <v>906</v>
      </c>
      <c r="E293" s="275" t="s">
        <v>1</v>
      </c>
      <c r="F293" s="276" t="s">
        <v>920</v>
      </c>
      <c r="G293" s="274"/>
      <c r="H293" s="277">
        <v>143.31999999999999</v>
      </c>
      <c r="I293" s="278"/>
      <c r="J293" s="274"/>
      <c r="K293" s="274"/>
      <c r="L293" s="279"/>
      <c r="M293" s="280"/>
      <c r="N293" s="281"/>
      <c r="O293" s="281"/>
      <c r="P293" s="281"/>
      <c r="Q293" s="281"/>
      <c r="R293" s="281"/>
      <c r="S293" s="281"/>
      <c r="T293" s="28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83" t="s">
        <v>906</v>
      </c>
      <c r="AU293" s="283" t="s">
        <v>85</v>
      </c>
      <c r="AV293" s="14" t="s">
        <v>196</v>
      </c>
      <c r="AW293" s="14" t="s">
        <v>33</v>
      </c>
      <c r="AX293" s="14" t="s">
        <v>83</v>
      </c>
      <c r="AY293" s="283" t="s">
        <v>183</v>
      </c>
    </row>
    <row r="294" s="2" customFormat="1" ht="24.15" customHeight="1">
      <c r="A294" s="39"/>
      <c r="B294" s="40"/>
      <c r="C294" s="228" t="s">
        <v>422</v>
      </c>
      <c r="D294" s="228" t="s">
        <v>186</v>
      </c>
      <c r="E294" s="229" t="s">
        <v>1777</v>
      </c>
      <c r="F294" s="230" t="s">
        <v>1778</v>
      </c>
      <c r="G294" s="231" t="s">
        <v>350</v>
      </c>
      <c r="H294" s="232">
        <v>3.012</v>
      </c>
      <c r="I294" s="233"/>
      <c r="J294" s="234">
        <f>ROUND(I294*H294,2)</f>
        <v>0</v>
      </c>
      <c r="K294" s="230" t="s">
        <v>194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190</v>
      </c>
      <c r="AT294" s="239" t="s">
        <v>186</v>
      </c>
      <c r="AU294" s="239" t="s">
        <v>85</v>
      </c>
      <c r="AY294" s="18" t="s">
        <v>183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190</v>
      </c>
      <c r="BM294" s="239" t="s">
        <v>1779</v>
      </c>
    </row>
    <row r="295" s="12" customFormat="1" ht="22.8" customHeight="1">
      <c r="A295" s="12"/>
      <c r="B295" s="212"/>
      <c r="C295" s="213"/>
      <c r="D295" s="214" t="s">
        <v>75</v>
      </c>
      <c r="E295" s="226" t="s">
        <v>1200</v>
      </c>
      <c r="F295" s="226" t="s">
        <v>1201</v>
      </c>
      <c r="G295" s="213"/>
      <c r="H295" s="213"/>
      <c r="I295" s="216"/>
      <c r="J295" s="227">
        <f>BK295</f>
        <v>0</v>
      </c>
      <c r="K295" s="213"/>
      <c r="L295" s="218"/>
      <c r="M295" s="219"/>
      <c r="N295" s="220"/>
      <c r="O295" s="220"/>
      <c r="P295" s="221">
        <f>SUM(P296:P333)</f>
        <v>0</v>
      </c>
      <c r="Q295" s="220"/>
      <c r="R295" s="221">
        <f>SUM(R296:R333)</f>
        <v>4.8468218199999997</v>
      </c>
      <c r="S295" s="220"/>
      <c r="T295" s="222">
        <f>SUM(T296:T333)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23" t="s">
        <v>85</v>
      </c>
      <c r="AT295" s="224" t="s">
        <v>75</v>
      </c>
      <c r="AU295" s="224" t="s">
        <v>83</v>
      </c>
      <c r="AY295" s="223" t="s">
        <v>183</v>
      </c>
      <c r="BK295" s="225">
        <f>SUM(BK296:BK333)</f>
        <v>0</v>
      </c>
    </row>
    <row r="296" s="2" customFormat="1" ht="16.5" customHeight="1">
      <c r="A296" s="39"/>
      <c r="B296" s="40"/>
      <c r="C296" s="228" t="s">
        <v>308</v>
      </c>
      <c r="D296" s="228" t="s">
        <v>186</v>
      </c>
      <c r="E296" s="229" t="s">
        <v>1202</v>
      </c>
      <c r="F296" s="230" t="s">
        <v>1203</v>
      </c>
      <c r="G296" s="231" t="s">
        <v>469</v>
      </c>
      <c r="H296" s="232">
        <v>241.13</v>
      </c>
      <c r="I296" s="233"/>
      <c r="J296" s="234">
        <f>ROUND(I296*H296,2)</f>
        <v>0</v>
      </c>
      <c r="K296" s="230" t="s">
        <v>194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0.00029999999999999997</v>
      </c>
      <c r="R296" s="237">
        <f>Q296*H296</f>
        <v>0.072338999999999987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190</v>
      </c>
      <c r="AT296" s="239" t="s">
        <v>186</v>
      </c>
      <c r="AU296" s="239" t="s">
        <v>85</v>
      </c>
      <c r="AY296" s="18" t="s">
        <v>183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190</v>
      </c>
      <c r="BM296" s="239" t="s">
        <v>1780</v>
      </c>
    </row>
    <row r="297" s="13" customFormat="1">
      <c r="A297" s="13"/>
      <c r="B297" s="262"/>
      <c r="C297" s="263"/>
      <c r="D297" s="257" t="s">
        <v>906</v>
      </c>
      <c r="E297" s="264" t="s">
        <v>1</v>
      </c>
      <c r="F297" s="265" t="s">
        <v>1781</v>
      </c>
      <c r="G297" s="263"/>
      <c r="H297" s="266">
        <v>241.13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72" t="s">
        <v>906</v>
      </c>
      <c r="AU297" s="272" t="s">
        <v>85</v>
      </c>
      <c r="AV297" s="13" t="s">
        <v>85</v>
      </c>
      <c r="AW297" s="13" t="s">
        <v>33</v>
      </c>
      <c r="AX297" s="13" t="s">
        <v>83</v>
      </c>
      <c r="AY297" s="272" t="s">
        <v>183</v>
      </c>
    </row>
    <row r="298" s="2" customFormat="1" ht="24.15" customHeight="1">
      <c r="A298" s="39"/>
      <c r="B298" s="40"/>
      <c r="C298" s="228" t="s">
        <v>429</v>
      </c>
      <c r="D298" s="228" t="s">
        <v>186</v>
      </c>
      <c r="E298" s="229" t="s">
        <v>1206</v>
      </c>
      <c r="F298" s="230" t="s">
        <v>1207</v>
      </c>
      <c r="G298" s="231" t="s">
        <v>469</v>
      </c>
      <c r="H298" s="232">
        <v>89.992999999999995</v>
      </c>
      <c r="I298" s="233"/>
      <c r="J298" s="234">
        <f>ROUND(I298*H298,2)</f>
        <v>0</v>
      </c>
      <c r="K298" s="230" t="s">
        <v>194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0.0015</v>
      </c>
      <c r="R298" s="237">
        <f>Q298*H298</f>
        <v>0.13498949999999998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190</v>
      </c>
      <c r="AT298" s="239" t="s">
        <v>186</v>
      </c>
      <c r="AU298" s="239" t="s">
        <v>85</v>
      </c>
      <c r="AY298" s="18" t="s">
        <v>183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190</v>
      </c>
      <c r="BM298" s="239" t="s">
        <v>1782</v>
      </c>
    </row>
    <row r="299" s="13" customFormat="1">
      <c r="A299" s="13"/>
      <c r="B299" s="262"/>
      <c r="C299" s="263"/>
      <c r="D299" s="257" t="s">
        <v>906</v>
      </c>
      <c r="E299" s="264" t="s">
        <v>1</v>
      </c>
      <c r="F299" s="265" t="s">
        <v>1783</v>
      </c>
      <c r="G299" s="263"/>
      <c r="H299" s="266">
        <v>7.7249999999999996</v>
      </c>
      <c r="I299" s="267"/>
      <c r="J299" s="263"/>
      <c r="K299" s="263"/>
      <c r="L299" s="268"/>
      <c r="M299" s="269"/>
      <c r="N299" s="270"/>
      <c r="O299" s="270"/>
      <c r="P299" s="270"/>
      <c r="Q299" s="270"/>
      <c r="R299" s="270"/>
      <c r="S299" s="270"/>
      <c r="T299" s="27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72" t="s">
        <v>906</v>
      </c>
      <c r="AU299" s="272" t="s">
        <v>85</v>
      </c>
      <c r="AV299" s="13" t="s">
        <v>85</v>
      </c>
      <c r="AW299" s="13" t="s">
        <v>33</v>
      </c>
      <c r="AX299" s="13" t="s">
        <v>76</v>
      </c>
      <c r="AY299" s="272" t="s">
        <v>183</v>
      </c>
    </row>
    <row r="300" s="13" customFormat="1">
      <c r="A300" s="13"/>
      <c r="B300" s="262"/>
      <c r="C300" s="263"/>
      <c r="D300" s="257" t="s">
        <v>906</v>
      </c>
      <c r="E300" s="264" t="s">
        <v>1</v>
      </c>
      <c r="F300" s="265" t="s">
        <v>1784</v>
      </c>
      <c r="G300" s="263"/>
      <c r="H300" s="266">
        <v>5.2610000000000001</v>
      </c>
      <c r="I300" s="267"/>
      <c r="J300" s="263"/>
      <c r="K300" s="263"/>
      <c r="L300" s="268"/>
      <c r="M300" s="269"/>
      <c r="N300" s="270"/>
      <c r="O300" s="270"/>
      <c r="P300" s="270"/>
      <c r="Q300" s="270"/>
      <c r="R300" s="270"/>
      <c r="S300" s="270"/>
      <c r="T300" s="27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2" t="s">
        <v>906</v>
      </c>
      <c r="AU300" s="272" t="s">
        <v>85</v>
      </c>
      <c r="AV300" s="13" t="s">
        <v>85</v>
      </c>
      <c r="AW300" s="13" t="s">
        <v>33</v>
      </c>
      <c r="AX300" s="13" t="s">
        <v>76</v>
      </c>
      <c r="AY300" s="272" t="s">
        <v>183</v>
      </c>
    </row>
    <row r="301" s="13" customFormat="1">
      <c r="A301" s="13"/>
      <c r="B301" s="262"/>
      <c r="C301" s="263"/>
      <c r="D301" s="257" t="s">
        <v>906</v>
      </c>
      <c r="E301" s="264" t="s">
        <v>1</v>
      </c>
      <c r="F301" s="265" t="s">
        <v>1785</v>
      </c>
      <c r="G301" s="263"/>
      <c r="H301" s="266">
        <v>5.3209999999999997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72" t="s">
        <v>906</v>
      </c>
      <c r="AU301" s="272" t="s">
        <v>85</v>
      </c>
      <c r="AV301" s="13" t="s">
        <v>85</v>
      </c>
      <c r="AW301" s="13" t="s">
        <v>33</v>
      </c>
      <c r="AX301" s="13" t="s">
        <v>76</v>
      </c>
      <c r="AY301" s="272" t="s">
        <v>183</v>
      </c>
    </row>
    <row r="302" s="15" customFormat="1">
      <c r="A302" s="15"/>
      <c r="B302" s="284"/>
      <c r="C302" s="285"/>
      <c r="D302" s="257" t="s">
        <v>906</v>
      </c>
      <c r="E302" s="286" t="s">
        <v>1</v>
      </c>
      <c r="F302" s="287" t="s">
        <v>1212</v>
      </c>
      <c r="G302" s="285"/>
      <c r="H302" s="288">
        <v>18.306999999999999</v>
      </c>
      <c r="I302" s="289"/>
      <c r="J302" s="285"/>
      <c r="K302" s="285"/>
      <c r="L302" s="290"/>
      <c r="M302" s="291"/>
      <c r="N302" s="292"/>
      <c r="O302" s="292"/>
      <c r="P302" s="292"/>
      <c r="Q302" s="292"/>
      <c r="R302" s="292"/>
      <c r="S302" s="292"/>
      <c r="T302" s="29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94" t="s">
        <v>906</v>
      </c>
      <c r="AU302" s="294" t="s">
        <v>85</v>
      </c>
      <c r="AV302" s="15" t="s">
        <v>100</v>
      </c>
      <c r="AW302" s="15" t="s">
        <v>33</v>
      </c>
      <c r="AX302" s="15" t="s">
        <v>76</v>
      </c>
      <c r="AY302" s="294" t="s">
        <v>183</v>
      </c>
    </row>
    <row r="303" s="13" customFormat="1">
      <c r="A303" s="13"/>
      <c r="B303" s="262"/>
      <c r="C303" s="263"/>
      <c r="D303" s="257" t="s">
        <v>906</v>
      </c>
      <c r="E303" s="264" t="s">
        <v>1</v>
      </c>
      <c r="F303" s="265" t="s">
        <v>1786</v>
      </c>
      <c r="G303" s="263"/>
      <c r="H303" s="266">
        <v>34.034999999999997</v>
      </c>
      <c r="I303" s="267"/>
      <c r="J303" s="263"/>
      <c r="K303" s="263"/>
      <c r="L303" s="268"/>
      <c r="M303" s="269"/>
      <c r="N303" s="270"/>
      <c r="O303" s="270"/>
      <c r="P303" s="270"/>
      <c r="Q303" s="270"/>
      <c r="R303" s="270"/>
      <c r="S303" s="270"/>
      <c r="T303" s="27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2" t="s">
        <v>906</v>
      </c>
      <c r="AU303" s="272" t="s">
        <v>85</v>
      </c>
      <c r="AV303" s="13" t="s">
        <v>85</v>
      </c>
      <c r="AW303" s="13" t="s">
        <v>33</v>
      </c>
      <c r="AX303" s="13" t="s">
        <v>76</v>
      </c>
      <c r="AY303" s="272" t="s">
        <v>183</v>
      </c>
    </row>
    <row r="304" s="13" customFormat="1">
      <c r="A304" s="13"/>
      <c r="B304" s="262"/>
      <c r="C304" s="263"/>
      <c r="D304" s="257" t="s">
        <v>906</v>
      </c>
      <c r="E304" s="264" t="s">
        <v>1</v>
      </c>
      <c r="F304" s="265" t="s">
        <v>1787</v>
      </c>
      <c r="G304" s="263"/>
      <c r="H304" s="266">
        <v>18.838000000000001</v>
      </c>
      <c r="I304" s="267"/>
      <c r="J304" s="263"/>
      <c r="K304" s="263"/>
      <c r="L304" s="268"/>
      <c r="M304" s="269"/>
      <c r="N304" s="270"/>
      <c r="O304" s="270"/>
      <c r="P304" s="270"/>
      <c r="Q304" s="270"/>
      <c r="R304" s="270"/>
      <c r="S304" s="270"/>
      <c r="T304" s="27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2" t="s">
        <v>906</v>
      </c>
      <c r="AU304" s="272" t="s">
        <v>85</v>
      </c>
      <c r="AV304" s="13" t="s">
        <v>85</v>
      </c>
      <c r="AW304" s="13" t="s">
        <v>33</v>
      </c>
      <c r="AX304" s="13" t="s">
        <v>76</v>
      </c>
      <c r="AY304" s="272" t="s">
        <v>183</v>
      </c>
    </row>
    <row r="305" s="13" customFormat="1">
      <c r="A305" s="13"/>
      <c r="B305" s="262"/>
      <c r="C305" s="263"/>
      <c r="D305" s="257" t="s">
        <v>906</v>
      </c>
      <c r="E305" s="264" t="s">
        <v>1</v>
      </c>
      <c r="F305" s="265" t="s">
        <v>1788</v>
      </c>
      <c r="G305" s="263"/>
      <c r="H305" s="266">
        <v>18.812999999999999</v>
      </c>
      <c r="I305" s="267"/>
      <c r="J305" s="263"/>
      <c r="K305" s="263"/>
      <c r="L305" s="268"/>
      <c r="M305" s="269"/>
      <c r="N305" s="270"/>
      <c r="O305" s="270"/>
      <c r="P305" s="270"/>
      <c r="Q305" s="270"/>
      <c r="R305" s="270"/>
      <c r="S305" s="270"/>
      <c r="T305" s="27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72" t="s">
        <v>906</v>
      </c>
      <c r="AU305" s="272" t="s">
        <v>85</v>
      </c>
      <c r="AV305" s="13" t="s">
        <v>85</v>
      </c>
      <c r="AW305" s="13" t="s">
        <v>33</v>
      </c>
      <c r="AX305" s="13" t="s">
        <v>76</v>
      </c>
      <c r="AY305" s="272" t="s">
        <v>183</v>
      </c>
    </row>
    <row r="306" s="15" customFormat="1">
      <c r="A306" s="15"/>
      <c r="B306" s="284"/>
      <c r="C306" s="285"/>
      <c r="D306" s="257" t="s">
        <v>906</v>
      </c>
      <c r="E306" s="286" t="s">
        <v>1</v>
      </c>
      <c r="F306" s="287" t="s">
        <v>1216</v>
      </c>
      <c r="G306" s="285"/>
      <c r="H306" s="288">
        <v>71.686000000000007</v>
      </c>
      <c r="I306" s="289"/>
      <c r="J306" s="285"/>
      <c r="K306" s="285"/>
      <c r="L306" s="290"/>
      <c r="M306" s="291"/>
      <c r="N306" s="292"/>
      <c r="O306" s="292"/>
      <c r="P306" s="292"/>
      <c r="Q306" s="292"/>
      <c r="R306" s="292"/>
      <c r="S306" s="292"/>
      <c r="T306" s="29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94" t="s">
        <v>906</v>
      </c>
      <c r="AU306" s="294" t="s">
        <v>85</v>
      </c>
      <c r="AV306" s="15" t="s">
        <v>100</v>
      </c>
      <c r="AW306" s="15" t="s">
        <v>33</v>
      </c>
      <c r="AX306" s="15" t="s">
        <v>76</v>
      </c>
      <c r="AY306" s="294" t="s">
        <v>183</v>
      </c>
    </row>
    <row r="307" s="14" customFormat="1">
      <c r="A307" s="14"/>
      <c r="B307" s="273"/>
      <c r="C307" s="274"/>
      <c r="D307" s="257" t="s">
        <v>906</v>
      </c>
      <c r="E307" s="275" t="s">
        <v>1</v>
      </c>
      <c r="F307" s="276" t="s">
        <v>920</v>
      </c>
      <c r="G307" s="274"/>
      <c r="H307" s="277">
        <v>89.992999999999995</v>
      </c>
      <c r="I307" s="278"/>
      <c r="J307" s="274"/>
      <c r="K307" s="274"/>
      <c r="L307" s="279"/>
      <c r="M307" s="280"/>
      <c r="N307" s="281"/>
      <c r="O307" s="281"/>
      <c r="P307" s="281"/>
      <c r="Q307" s="281"/>
      <c r="R307" s="281"/>
      <c r="S307" s="281"/>
      <c r="T307" s="28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3" t="s">
        <v>906</v>
      </c>
      <c r="AU307" s="283" t="s">
        <v>85</v>
      </c>
      <c r="AV307" s="14" t="s">
        <v>196</v>
      </c>
      <c r="AW307" s="14" t="s">
        <v>33</v>
      </c>
      <c r="AX307" s="14" t="s">
        <v>83</v>
      </c>
      <c r="AY307" s="283" t="s">
        <v>183</v>
      </c>
    </row>
    <row r="308" s="2" customFormat="1" ht="24.15" customHeight="1">
      <c r="A308" s="39"/>
      <c r="B308" s="40"/>
      <c r="C308" s="228" t="s">
        <v>311</v>
      </c>
      <c r="D308" s="228" t="s">
        <v>186</v>
      </c>
      <c r="E308" s="229" t="s">
        <v>1217</v>
      </c>
      <c r="F308" s="230" t="s">
        <v>1218</v>
      </c>
      <c r="G308" s="231" t="s">
        <v>189</v>
      </c>
      <c r="H308" s="232">
        <v>62.100000000000001</v>
      </c>
      <c r="I308" s="233"/>
      <c r="J308" s="234">
        <f>ROUND(I308*H308,2)</f>
        <v>0</v>
      </c>
      <c r="K308" s="230" t="s">
        <v>194</v>
      </c>
      <c r="L308" s="45"/>
      <c r="M308" s="235" t="s">
        <v>1</v>
      </c>
      <c r="N308" s="236" t="s">
        <v>41</v>
      </c>
      <c r="O308" s="92"/>
      <c r="P308" s="237">
        <f>O308*H308</f>
        <v>0</v>
      </c>
      <c r="Q308" s="237">
        <v>0.00027999999999999998</v>
      </c>
      <c r="R308" s="237">
        <f>Q308*H308</f>
        <v>0.017387999999999997</v>
      </c>
      <c r="S308" s="237">
        <v>0</v>
      </c>
      <c r="T308" s="238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9" t="s">
        <v>190</v>
      </c>
      <c r="AT308" s="239" t="s">
        <v>186</v>
      </c>
      <c r="AU308" s="239" t="s">
        <v>85</v>
      </c>
      <c r="AY308" s="18" t="s">
        <v>183</v>
      </c>
      <c r="BE308" s="240">
        <f>IF(N308="základní",J308,0)</f>
        <v>0</v>
      </c>
      <c r="BF308" s="240">
        <f>IF(N308="snížená",J308,0)</f>
        <v>0</v>
      </c>
      <c r="BG308" s="240">
        <f>IF(N308="zákl. přenesená",J308,0)</f>
        <v>0</v>
      </c>
      <c r="BH308" s="240">
        <f>IF(N308="sníž. přenesená",J308,0)</f>
        <v>0</v>
      </c>
      <c r="BI308" s="240">
        <f>IF(N308="nulová",J308,0)</f>
        <v>0</v>
      </c>
      <c r="BJ308" s="18" t="s">
        <v>83</v>
      </c>
      <c r="BK308" s="240">
        <f>ROUND(I308*H308,2)</f>
        <v>0</v>
      </c>
      <c r="BL308" s="18" t="s">
        <v>190</v>
      </c>
      <c r="BM308" s="239" t="s">
        <v>1789</v>
      </c>
    </row>
    <row r="309" s="13" customFormat="1">
      <c r="A309" s="13"/>
      <c r="B309" s="262"/>
      <c r="C309" s="263"/>
      <c r="D309" s="257" t="s">
        <v>906</v>
      </c>
      <c r="E309" s="264" t="s">
        <v>1</v>
      </c>
      <c r="F309" s="265" t="s">
        <v>1790</v>
      </c>
      <c r="G309" s="263"/>
      <c r="H309" s="266">
        <v>26.100000000000001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72" t="s">
        <v>906</v>
      </c>
      <c r="AU309" s="272" t="s">
        <v>85</v>
      </c>
      <c r="AV309" s="13" t="s">
        <v>85</v>
      </c>
      <c r="AW309" s="13" t="s">
        <v>33</v>
      </c>
      <c r="AX309" s="13" t="s">
        <v>76</v>
      </c>
      <c r="AY309" s="272" t="s">
        <v>183</v>
      </c>
    </row>
    <row r="310" s="13" customFormat="1">
      <c r="A310" s="13"/>
      <c r="B310" s="262"/>
      <c r="C310" s="263"/>
      <c r="D310" s="257" t="s">
        <v>906</v>
      </c>
      <c r="E310" s="264" t="s">
        <v>1</v>
      </c>
      <c r="F310" s="265" t="s">
        <v>1221</v>
      </c>
      <c r="G310" s="263"/>
      <c r="H310" s="266">
        <v>18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72" t="s">
        <v>906</v>
      </c>
      <c r="AU310" s="272" t="s">
        <v>85</v>
      </c>
      <c r="AV310" s="13" t="s">
        <v>85</v>
      </c>
      <c r="AW310" s="13" t="s">
        <v>33</v>
      </c>
      <c r="AX310" s="13" t="s">
        <v>76</v>
      </c>
      <c r="AY310" s="272" t="s">
        <v>183</v>
      </c>
    </row>
    <row r="311" s="13" customFormat="1">
      <c r="A311" s="13"/>
      <c r="B311" s="262"/>
      <c r="C311" s="263"/>
      <c r="D311" s="257" t="s">
        <v>906</v>
      </c>
      <c r="E311" s="264" t="s">
        <v>1</v>
      </c>
      <c r="F311" s="265" t="s">
        <v>1222</v>
      </c>
      <c r="G311" s="263"/>
      <c r="H311" s="266">
        <v>18</v>
      </c>
      <c r="I311" s="267"/>
      <c r="J311" s="263"/>
      <c r="K311" s="263"/>
      <c r="L311" s="268"/>
      <c r="M311" s="269"/>
      <c r="N311" s="270"/>
      <c r="O311" s="270"/>
      <c r="P311" s="270"/>
      <c r="Q311" s="270"/>
      <c r="R311" s="270"/>
      <c r="S311" s="270"/>
      <c r="T311" s="27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72" t="s">
        <v>906</v>
      </c>
      <c r="AU311" s="272" t="s">
        <v>85</v>
      </c>
      <c r="AV311" s="13" t="s">
        <v>85</v>
      </c>
      <c r="AW311" s="13" t="s">
        <v>33</v>
      </c>
      <c r="AX311" s="13" t="s">
        <v>76</v>
      </c>
      <c r="AY311" s="272" t="s">
        <v>183</v>
      </c>
    </row>
    <row r="312" s="14" customFormat="1">
      <c r="A312" s="14"/>
      <c r="B312" s="273"/>
      <c r="C312" s="274"/>
      <c r="D312" s="257" t="s">
        <v>906</v>
      </c>
      <c r="E312" s="275" t="s">
        <v>1</v>
      </c>
      <c r="F312" s="276" t="s">
        <v>920</v>
      </c>
      <c r="G312" s="274"/>
      <c r="H312" s="277">
        <v>62.100000000000001</v>
      </c>
      <c r="I312" s="278"/>
      <c r="J312" s="274"/>
      <c r="K312" s="274"/>
      <c r="L312" s="279"/>
      <c r="M312" s="280"/>
      <c r="N312" s="281"/>
      <c r="O312" s="281"/>
      <c r="P312" s="281"/>
      <c r="Q312" s="281"/>
      <c r="R312" s="281"/>
      <c r="S312" s="281"/>
      <c r="T312" s="28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83" t="s">
        <v>906</v>
      </c>
      <c r="AU312" s="283" t="s">
        <v>85</v>
      </c>
      <c r="AV312" s="14" t="s">
        <v>196</v>
      </c>
      <c r="AW312" s="14" t="s">
        <v>33</v>
      </c>
      <c r="AX312" s="14" t="s">
        <v>83</v>
      </c>
      <c r="AY312" s="283" t="s">
        <v>183</v>
      </c>
    </row>
    <row r="313" s="2" customFormat="1" ht="33" customHeight="1">
      <c r="A313" s="39"/>
      <c r="B313" s="40"/>
      <c r="C313" s="228" t="s">
        <v>436</v>
      </c>
      <c r="D313" s="228" t="s">
        <v>186</v>
      </c>
      <c r="E313" s="229" t="s">
        <v>1223</v>
      </c>
      <c r="F313" s="230" t="s">
        <v>1224</v>
      </c>
      <c r="G313" s="231" t="s">
        <v>469</v>
      </c>
      <c r="H313" s="232">
        <v>241.13</v>
      </c>
      <c r="I313" s="233"/>
      <c r="J313" s="234">
        <f>ROUND(I313*H313,2)</f>
        <v>0</v>
      </c>
      <c r="K313" s="230" t="s">
        <v>194</v>
      </c>
      <c r="L313" s="45"/>
      <c r="M313" s="235" t="s">
        <v>1</v>
      </c>
      <c r="N313" s="236" t="s">
        <v>41</v>
      </c>
      <c r="O313" s="92"/>
      <c r="P313" s="237">
        <f>O313*H313</f>
        <v>0</v>
      </c>
      <c r="Q313" s="237">
        <v>0.0053</v>
      </c>
      <c r="R313" s="237">
        <f>Q313*H313</f>
        <v>1.277989</v>
      </c>
      <c r="S313" s="237">
        <v>0</v>
      </c>
      <c r="T313" s="23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9" t="s">
        <v>190</v>
      </c>
      <c r="AT313" s="239" t="s">
        <v>186</v>
      </c>
      <c r="AU313" s="239" t="s">
        <v>85</v>
      </c>
      <c r="AY313" s="18" t="s">
        <v>183</v>
      </c>
      <c r="BE313" s="240">
        <f>IF(N313="základní",J313,0)</f>
        <v>0</v>
      </c>
      <c r="BF313" s="240">
        <f>IF(N313="snížená",J313,0)</f>
        <v>0</v>
      </c>
      <c r="BG313" s="240">
        <f>IF(N313="zákl. přenesená",J313,0)</f>
        <v>0</v>
      </c>
      <c r="BH313" s="240">
        <f>IF(N313="sníž. přenesená",J313,0)</f>
        <v>0</v>
      </c>
      <c r="BI313" s="240">
        <f>IF(N313="nulová",J313,0)</f>
        <v>0</v>
      </c>
      <c r="BJ313" s="18" t="s">
        <v>83</v>
      </c>
      <c r="BK313" s="240">
        <f>ROUND(I313*H313,2)</f>
        <v>0</v>
      </c>
      <c r="BL313" s="18" t="s">
        <v>190</v>
      </c>
      <c r="BM313" s="239" t="s">
        <v>1791</v>
      </c>
    </row>
    <row r="314" s="13" customFormat="1">
      <c r="A314" s="13"/>
      <c r="B314" s="262"/>
      <c r="C314" s="263"/>
      <c r="D314" s="257" t="s">
        <v>906</v>
      </c>
      <c r="E314" s="264" t="s">
        <v>1</v>
      </c>
      <c r="F314" s="265" t="s">
        <v>1792</v>
      </c>
      <c r="G314" s="263"/>
      <c r="H314" s="266">
        <v>101.52</v>
      </c>
      <c r="I314" s="267"/>
      <c r="J314" s="263"/>
      <c r="K314" s="263"/>
      <c r="L314" s="268"/>
      <c r="M314" s="269"/>
      <c r="N314" s="270"/>
      <c r="O314" s="270"/>
      <c r="P314" s="270"/>
      <c r="Q314" s="270"/>
      <c r="R314" s="270"/>
      <c r="S314" s="270"/>
      <c r="T314" s="27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72" t="s">
        <v>906</v>
      </c>
      <c r="AU314" s="272" t="s">
        <v>85</v>
      </c>
      <c r="AV314" s="13" t="s">
        <v>85</v>
      </c>
      <c r="AW314" s="13" t="s">
        <v>33</v>
      </c>
      <c r="AX314" s="13" t="s">
        <v>76</v>
      </c>
      <c r="AY314" s="272" t="s">
        <v>183</v>
      </c>
    </row>
    <row r="315" s="13" customFormat="1">
      <c r="A315" s="13"/>
      <c r="B315" s="262"/>
      <c r="C315" s="263"/>
      <c r="D315" s="257" t="s">
        <v>906</v>
      </c>
      <c r="E315" s="264" t="s">
        <v>1</v>
      </c>
      <c r="F315" s="265" t="s">
        <v>1793</v>
      </c>
      <c r="G315" s="263"/>
      <c r="H315" s="266">
        <v>69.405000000000001</v>
      </c>
      <c r="I315" s="267"/>
      <c r="J315" s="263"/>
      <c r="K315" s="263"/>
      <c r="L315" s="268"/>
      <c r="M315" s="269"/>
      <c r="N315" s="270"/>
      <c r="O315" s="270"/>
      <c r="P315" s="270"/>
      <c r="Q315" s="270"/>
      <c r="R315" s="270"/>
      <c r="S315" s="270"/>
      <c r="T315" s="27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72" t="s">
        <v>906</v>
      </c>
      <c r="AU315" s="272" t="s">
        <v>85</v>
      </c>
      <c r="AV315" s="13" t="s">
        <v>85</v>
      </c>
      <c r="AW315" s="13" t="s">
        <v>33</v>
      </c>
      <c r="AX315" s="13" t="s">
        <v>76</v>
      </c>
      <c r="AY315" s="272" t="s">
        <v>183</v>
      </c>
    </row>
    <row r="316" s="13" customFormat="1">
      <c r="A316" s="13"/>
      <c r="B316" s="262"/>
      <c r="C316" s="263"/>
      <c r="D316" s="257" t="s">
        <v>906</v>
      </c>
      <c r="E316" s="264" t="s">
        <v>1</v>
      </c>
      <c r="F316" s="265" t="s">
        <v>1794</v>
      </c>
      <c r="G316" s="263"/>
      <c r="H316" s="266">
        <v>70.204999999999998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72" t="s">
        <v>906</v>
      </c>
      <c r="AU316" s="272" t="s">
        <v>85</v>
      </c>
      <c r="AV316" s="13" t="s">
        <v>85</v>
      </c>
      <c r="AW316" s="13" t="s">
        <v>33</v>
      </c>
      <c r="AX316" s="13" t="s">
        <v>76</v>
      </c>
      <c r="AY316" s="272" t="s">
        <v>183</v>
      </c>
    </row>
    <row r="317" s="14" customFormat="1">
      <c r="A317" s="14"/>
      <c r="B317" s="273"/>
      <c r="C317" s="274"/>
      <c r="D317" s="257" t="s">
        <v>906</v>
      </c>
      <c r="E317" s="275" t="s">
        <v>1</v>
      </c>
      <c r="F317" s="276" t="s">
        <v>920</v>
      </c>
      <c r="G317" s="274"/>
      <c r="H317" s="277">
        <v>241.13</v>
      </c>
      <c r="I317" s="278"/>
      <c r="J317" s="274"/>
      <c r="K317" s="274"/>
      <c r="L317" s="279"/>
      <c r="M317" s="280"/>
      <c r="N317" s="281"/>
      <c r="O317" s="281"/>
      <c r="P317" s="281"/>
      <c r="Q317" s="281"/>
      <c r="R317" s="281"/>
      <c r="S317" s="281"/>
      <c r="T317" s="28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3" t="s">
        <v>906</v>
      </c>
      <c r="AU317" s="283" t="s">
        <v>85</v>
      </c>
      <c r="AV317" s="14" t="s">
        <v>196</v>
      </c>
      <c r="AW317" s="14" t="s">
        <v>33</v>
      </c>
      <c r="AX317" s="14" t="s">
        <v>83</v>
      </c>
      <c r="AY317" s="283" t="s">
        <v>183</v>
      </c>
    </row>
    <row r="318" s="2" customFormat="1" ht="24.15" customHeight="1">
      <c r="A318" s="39"/>
      <c r="B318" s="40"/>
      <c r="C318" s="241" t="s">
        <v>315</v>
      </c>
      <c r="D318" s="241" t="s">
        <v>191</v>
      </c>
      <c r="E318" s="242" t="s">
        <v>1228</v>
      </c>
      <c r="F318" s="243" t="s">
        <v>1229</v>
      </c>
      <c r="G318" s="244" t="s">
        <v>469</v>
      </c>
      <c r="H318" s="245">
        <v>265.243</v>
      </c>
      <c r="I318" s="246"/>
      <c r="J318" s="247">
        <f>ROUND(I318*H318,2)</f>
        <v>0</v>
      </c>
      <c r="K318" s="243" t="s">
        <v>194</v>
      </c>
      <c r="L318" s="248"/>
      <c r="M318" s="249" t="s">
        <v>1</v>
      </c>
      <c r="N318" s="250" t="s">
        <v>41</v>
      </c>
      <c r="O318" s="92"/>
      <c r="P318" s="237">
        <f>O318*H318</f>
        <v>0</v>
      </c>
      <c r="Q318" s="237">
        <v>0.012319999999999999</v>
      </c>
      <c r="R318" s="237">
        <f>Q318*H318</f>
        <v>3.2677937599999995</v>
      </c>
      <c r="S318" s="237">
        <v>0</v>
      </c>
      <c r="T318" s="238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9" t="s">
        <v>195</v>
      </c>
      <c r="AT318" s="239" t="s">
        <v>191</v>
      </c>
      <c r="AU318" s="239" t="s">
        <v>85</v>
      </c>
      <c r="AY318" s="18" t="s">
        <v>183</v>
      </c>
      <c r="BE318" s="240">
        <f>IF(N318="základní",J318,0)</f>
        <v>0</v>
      </c>
      <c r="BF318" s="240">
        <f>IF(N318="snížená",J318,0)</f>
        <v>0</v>
      </c>
      <c r="BG318" s="240">
        <f>IF(N318="zákl. přenesená",J318,0)</f>
        <v>0</v>
      </c>
      <c r="BH318" s="240">
        <f>IF(N318="sníž. přenesená",J318,0)</f>
        <v>0</v>
      </c>
      <c r="BI318" s="240">
        <f>IF(N318="nulová",J318,0)</f>
        <v>0</v>
      </c>
      <c r="BJ318" s="18" t="s">
        <v>83</v>
      </c>
      <c r="BK318" s="240">
        <f>ROUND(I318*H318,2)</f>
        <v>0</v>
      </c>
      <c r="BL318" s="18" t="s">
        <v>190</v>
      </c>
      <c r="BM318" s="239" t="s">
        <v>1795</v>
      </c>
    </row>
    <row r="319" s="13" customFormat="1">
      <c r="A319" s="13"/>
      <c r="B319" s="262"/>
      <c r="C319" s="263"/>
      <c r="D319" s="257" t="s">
        <v>906</v>
      </c>
      <c r="E319" s="263"/>
      <c r="F319" s="265" t="s">
        <v>1796</v>
      </c>
      <c r="G319" s="263"/>
      <c r="H319" s="266">
        <v>265.243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72" t="s">
        <v>906</v>
      </c>
      <c r="AU319" s="272" t="s">
        <v>85</v>
      </c>
      <c r="AV319" s="13" t="s">
        <v>85</v>
      </c>
      <c r="AW319" s="13" t="s">
        <v>4</v>
      </c>
      <c r="AX319" s="13" t="s">
        <v>83</v>
      </c>
      <c r="AY319" s="272" t="s">
        <v>183</v>
      </c>
    </row>
    <row r="320" s="2" customFormat="1" ht="24.15" customHeight="1">
      <c r="A320" s="39"/>
      <c r="B320" s="40"/>
      <c r="C320" s="228" t="s">
        <v>443</v>
      </c>
      <c r="D320" s="228" t="s">
        <v>186</v>
      </c>
      <c r="E320" s="229" t="s">
        <v>1232</v>
      </c>
      <c r="F320" s="230" t="s">
        <v>1233</v>
      </c>
      <c r="G320" s="231" t="s">
        <v>189</v>
      </c>
      <c r="H320" s="232">
        <v>14</v>
      </c>
      <c r="I320" s="233"/>
      <c r="J320" s="234">
        <f>ROUND(I320*H320,2)</f>
        <v>0</v>
      </c>
      <c r="K320" s="230" t="s">
        <v>194</v>
      </c>
      <c r="L320" s="45"/>
      <c r="M320" s="235" t="s">
        <v>1</v>
      </c>
      <c r="N320" s="236" t="s">
        <v>41</v>
      </c>
      <c r="O320" s="92"/>
      <c r="P320" s="237">
        <f>O320*H320</f>
        <v>0</v>
      </c>
      <c r="Q320" s="237">
        <v>0.00020000000000000001</v>
      </c>
      <c r="R320" s="237">
        <f>Q320*H320</f>
        <v>0.0028</v>
      </c>
      <c r="S320" s="237">
        <v>0</v>
      </c>
      <c r="T320" s="238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9" t="s">
        <v>190</v>
      </c>
      <c r="AT320" s="239" t="s">
        <v>186</v>
      </c>
      <c r="AU320" s="239" t="s">
        <v>85</v>
      </c>
      <c r="AY320" s="18" t="s">
        <v>183</v>
      </c>
      <c r="BE320" s="240">
        <f>IF(N320="základní",J320,0)</f>
        <v>0</v>
      </c>
      <c r="BF320" s="240">
        <f>IF(N320="snížená",J320,0)</f>
        <v>0</v>
      </c>
      <c r="BG320" s="240">
        <f>IF(N320="zákl. přenesená",J320,0)</f>
        <v>0</v>
      </c>
      <c r="BH320" s="240">
        <f>IF(N320="sníž. přenesená",J320,0)</f>
        <v>0</v>
      </c>
      <c r="BI320" s="240">
        <f>IF(N320="nulová",J320,0)</f>
        <v>0</v>
      </c>
      <c r="BJ320" s="18" t="s">
        <v>83</v>
      </c>
      <c r="BK320" s="240">
        <f>ROUND(I320*H320,2)</f>
        <v>0</v>
      </c>
      <c r="BL320" s="18" t="s">
        <v>190</v>
      </c>
      <c r="BM320" s="239" t="s">
        <v>1797</v>
      </c>
    </row>
    <row r="321" s="13" customFormat="1">
      <c r="A321" s="13"/>
      <c r="B321" s="262"/>
      <c r="C321" s="263"/>
      <c r="D321" s="257" t="s">
        <v>906</v>
      </c>
      <c r="E321" s="264" t="s">
        <v>1</v>
      </c>
      <c r="F321" s="265" t="s">
        <v>1798</v>
      </c>
      <c r="G321" s="263"/>
      <c r="H321" s="266">
        <v>6</v>
      </c>
      <c r="I321" s="267"/>
      <c r="J321" s="263"/>
      <c r="K321" s="263"/>
      <c r="L321" s="268"/>
      <c r="M321" s="269"/>
      <c r="N321" s="270"/>
      <c r="O321" s="270"/>
      <c r="P321" s="270"/>
      <c r="Q321" s="270"/>
      <c r="R321" s="270"/>
      <c r="S321" s="270"/>
      <c r="T321" s="27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72" t="s">
        <v>906</v>
      </c>
      <c r="AU321" s="272" t="s">
        <v>85</v>
      </c>
      <c r="AV321" s="13" t="s">
        <v>85</v>
      </c>
      <c r="AW321" s="13" t="s">
        <v>33</v>
      </c>
      <c r="AX321" s="13" t="s">
        <v>76</v>
      </c>
      <c r="AY321" s="272" t="s">
        <v>183</v>
      </c>
    </row>
    <row r="322" s="13" customFormat="1">
      <c r="A322" s="13"/>
      <c r="B322" s="262"/>
      <c r="C322" s="263"/>
      <c r="D322" s="257" t="s">
        <v>906</v>
      </c>
      <c r="E322" s="264" t="s">
        <v>1</v>
      </c>
      <c r="F322" s="265" t="s">
        <v>1236</v>
      </c>
      <c r="G322" s="263"/>
      <c r="H322" s="266">
        <v>8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72" t="s">
        <v>906</v>
      </c>
      <c r="AU322" s="272" t="s">
        <v>85</v>
      </c>
      <c r="AV322" s="13" t="s">
        <v>85</v>
      </c>
      <c r="AW322" s="13" t="s">
        <v>33</v>
      </c>
      <c r="AX322" s="13" t="s">
        <v>76</v>
      </c>
      <c r="AY322" s="272" t="s">
        <v>183</v>
      </c>
    </row>
    <row r="323" s="14" customFormat="1">
      <c r="A323" s="14"/>
      <c r="B323" s="273"/>
      <c r="C323" s="274"/>
      <c r="D323" s="257" t="s">
        <v>906</v>
      </c>
      <c r="E323" s="275" t="s">
        <v>1</v>
      </c>
      <c r="F323" s="276" t="s">
        <v>920</v>
      </c>
      <c r="G323" s="274"/>
      <c r="H323" s="277">
        <v>14</v>
      </c>
      <c r="I323" s="278"/>
      <c r="J323" s="274"/>
      <c r="K323" s="274"/>
      <c r="L323" s="279"/>
      <c r="M323" s="280"/>
      <c r="N323" s="281"/>
      <c r="O323" s="281"/>
      <c r="P323" s="281"/>
      <c r="Q323" s="281"/>
      <c r="R323" s="281"/>
      <c r="S323" s="281"/>
      <c r="T323" s="28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83" t="s">
        <v>906</v>
      </c>
      <c r="AU323" s="283" t="s">
        <v>85</v>
      </c>
      <c r="AV323" s="14" t="s">
        <v>196</v>
      </c>
      <c r="AW323" s="14" t="s">
        <v>33</v>
      </c>
      <c r="AX323" s="14" t="s">
        <v>83</v>
      </c>
      <c r="AY323" s="283" t="s">
        <v>183</v>
      </c>
    </row>
    <row r="324" s="2" customFormat="1" ht="16.5" customHeight="1">
      <c r="A324" s="39"/>
      <c r="B324" s="40"/>
      <c r="C324" s="241" t="s">
        <v>318</v>
      </c>
      <c r="D324" s="241" t="s">
        <v>191</v>
      </c>
      <c r="E324" s="242" t="s">
        <v>1237</v>
      </c>
      <c r="F324" s="243" t="s">
        <v>1238</v>
      </c>
      <c r="G324" s="244" t="s">
        <v>189</v>
      </c>
      <c r="H324" s="245">
        <v>14.699999999999999</v>
      </c>
      <c r="I324" s="246"/>
      <c r="J324" s="247">
        <f>ROUND(I324*H324,2)</f>
        <v>0</v>
      </c>
      <c r="K324" s="243" t="s">
        <v>194</v>
      </c>
      <c r="L324" s="248"/>
      <c r="M324" s="249" t="s">
        <v>1</v>
      </c>
      <c r="N324" s="250" t="s">
        <v>41</v>
      </c>
      <c r="O324" s="92"/>
      <c r="P324" s="237">
        <f>O324*H324</f>
        <v>0</v>
      </c>
      <c r="Q324" s="237">
        <v>8.0000000000000007E-05</v>
      </c>
      <c r="R324" s="237">
        <f>Q324*H324</f>
        <v>0.001176</v>
      </c>
      <c r="S324" s="237">
        <v>0</v>
      </c>
      <c r="T324" s="238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9" t="s">
        <v>195</v>
      </c>
      <c r="AT324" s="239" t="s">
        <v>191</v>
      </c>
      <c r="AU324" s="239" t="s">
        <v>85</v>
      </c>
      <c r="AY324" s="18" t="s">
        <v>183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8" t="s">
        <v>83</v>
      </c>
      <c r="BK324" s="240">
        <f>ROUND(I324*H324,2)</f>
        <v>0</v>
      </c>
      <c r="BL324" s="18" t="s">
        <v>190</v>
      </c>
      <c r="BM324" s="239" t="s">
        <v>1799</v>
      </c>
    </row>
    <row r="325" s="13" customFormat="1">
      <c r="A325" s="13"/>
      <c r="B325" s="262"/>
      <c r="C325" s="263"/>
      <c r="D325" s="257" t="s">
        <v>906</v>
      </c>
      <c r="E325" s="263"/>
      <c r="F325" s="265" t="s">
        <v>1800</v>
      </c>
      <c r="G325" s="263"/>
      <c r="H325" s="266">
        <v>14.699999999999999</v>
      </c>
      <c r="I325" s="267"/>
      <c r="J325" s="263"/>
      <c r="K325" s="263"/>
      <c r="L325" s="268"/>
      <c r="M325" s="269"/>
      <c r="N325" s="270"/>
      <c r="O325" s="270"/>
      <c r="P325" s="270"/>
      <c r="Q325" s="270"/>
      <c r="R325" s="270"/>
      <c r="S325" s="270"/>
      <c r="T325" s="27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72" t="s">
        <v>906</v>
      </c>
      <c r="AU325" s="272" t="s">
        <v>85</v>
      </c>
      <c r="AV325" s="13" t="s">
        <v>85</v>
      </c>
      <c r="AW325" s="13" t="s">
        <v>4</v>
      </c>
      <c r="AX325" s="13" t="s">
        <v>83</v>
      </c>
      <c r="AY325" s="272" t="s">
        <v>183</v>
      </c>
    </row>
    <row r="326" s="2" customFormat="1" ht="24.15" customHeight="1">
      <c r="A326" s="39"/>
      <c r="B326" s="40"/>
      <c r="C326" s="228" t="s">
        <v>450</v>
      </c>
      <c r="D326" s="228" t="s">
        <v>186</v>
      </c>
      <c r="E326" s="229" t="s">
        <v>1241</v>
      </c>
      <c r="F326" s="230" t="s">
        <v>1242</v>
      </c>
      <c r="G326" s="231" t="s">
        <v>189</v>
      </c>
      <c r="H326" s="232">
        <v>274.04000000000002</v>
      </c>
      <c r="I326" s="233"/>
      <c r="J326" s="234">
        <f>ROUND(I326*H326,2)</f>
        <v>0</v>
      </c>
      <c r="K326" s="230" t="s">
        <v>194</v>
      </c>
      <c r="L326" s="45"/>
      <c r="M326" s="235" t="s">
        <v>1</v>
      </c>
      <c r="N326" s="236" t="s">
        <v>41</v>
      </c>
      <c r="O326" s="92"/>
      <c r="P326" s="237">
        <f>O326*H326</f>
        <v>0</v>
      </c>
      <c r="Q326" s="237">
        <v>0.00018000000000000001</v>
      </c>
      <c r="R326" s="237">
        <f>Q326*H326</f>
        <v>0.049327200000000009</v>
      </c>
      <c r="S326" s="237">
        <v>0</v>
      </c>
      <c r="T326" s="238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9" t="s">
        <v>190</v>
      </c>
      <c r="AT326" s="239" t="s">
        <v>186</v>
      </c>
      <c r="AU326" s="239" t="s">
        <v>85</v>
      </c>
      <c r="AY326" s="18" t="s">
        <v>183</v>
      </c>
      <c r="BE326" s="240">
        <f>IF(N326="základní",J326,0)</f>
        <v>0</v>
      </c>
      <c r="BF326" s="240">
        <f>IF(N326="snížená",J326,0)</f>
        <v>0</v>
      </c>
      <c r="BG326" s="240">
        <f>IF(N326="zákl. přenesená",J326,0)</f>
        <v>0</v>
      </c>
      <c r="BH326" s="240">
        <f>IF(N326="sníž. přenesená",J326,0)</f>
        <v>0</v>
      </c>
      <c r="BI326" s="240">
        <f>IF(N326="nulová",J326,0)</f>
        <v>0</v>
      </c>
      <c r="BJ326" s="18" t="s">
        <v>83</v>
      </c>
      <c r="BK326" s="240">
        <f>ROUND(I326*H326,2)</f>
        <v>0</v>
      </c>
      <c r="BL326" s="18" t="s">
        <v>190</v>
      </c>
      <c r="BM326" s="239" t="s">
        <v>1801</v>
      </c>
    </row>
    <row r="327" s="13" customFormat="1">
      <c r="A327" s="13"/>
      <c r="B327" s="262"/>
      <c r="C327" s="263"/>
      <c r="D327" s="257" t="s">
        <v>906</v>
      </c>
      <c r="E327" s="264" t="s">
        <v>1</v>
      </c>
      <c r="F327" s="265" t="s">
        <v>1802</v>
      </c>
      <c r="G327" s="263"/>
      <c r="H327" s="266">
        <v>107.5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72" t="s">
        <v>906</v>
      </c>
      <c r="AU327" s="272" t="s">
        <v>85</v>
      </c>
      <c r="AV327" s="13" t="s">
        <v>85</v>
      </c>
      <c r="AW327" s="13" t="s">
        <v>33</v>
      </c>
      <c r="AX327" s="13" t="s">
        <v>76</v>
      </c>
      <c r="AY327" s="272" t="s">
        <v>183</v>
      </c>
    </row>
    <row r="328" s="13" customFormat="1">
      <c r="A328" s="13"/>
      <c r="B328" s="262"/>
      <c r="C328" s="263"/>
      <c r="D328" s="257" t="s">
        <v>906</v>
      </c>
      <c r="E328" s="264" t="s">
        <v>1</v>
      </c>
      <c r="F328" s="265" t="s">
        <v>1803</v>
      </c>
      <c r="G328" s="263"/>
      <c r="H328" s="266">
        <v>83.069999999999993</v>
      </c>
      <c r="I328" s="267"/>
      <c r="J328" s="263"/>
      <c r="K328" s="263"/>
      <c r="L328" s="268"/>
      <c r="M328" s="269"/>
      <c r="N328" s="270"/>
      <c r="O328" s="270"/>
      <c r="P328" s="270"/>
      <c r="Q328" s="270"/>
      <c r="R328" s="270"/>
      <c r="S328" s="270"/>
      <c r="T328" s="27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72" t="s">
        <v>906</v>
      </c>
      <c r="AU328" s="272" t="s">
        <v>85</v>
      </c>
      <c r="AV328" s="13" t="s">
        <v>85</v>
      </c>
      <c r="AW328" s="13" t="s">
        <v>33</v>
      </c>
      <c r="AX328" s="13" t="s">
        <v>76</v>
      </c>
      <c r="AY328" s="272" t="s">
        <v>183</v>
      </c>
    </row>
    <row r="329" s="13" customFormat="1">
      <c r="A329" s="13"/>
      <c r="B329" s="262"/>
      <c r="C329" s="263"/>
      <c r="D329" s="257" t="s">
        <v>906</v>
      </c>
      <c r="E329" s="264" t="s">
        <v>1</v>
      </c>
      <c r="F329" s="265" t="s">
        <v>1804</v>
      </c>
      <c r="G329" s="263"/>
      <c r="H329" s="266">
        <v>83.469999999999999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72" t="s">
        <v>906</v>
      </c>
      <c r="AU329" s="272" t="s">
        <v>85</v>
      </c>
      <c r="AV329" s="13" t="s">
        <v>85</v>
      </c>
      <c r="AW329" s="13" t="s">
        <v>33</v>
      </c>
      <c r="AX329" s="13" t="s">
        <v>76</v>
      </c>
      <c r="AY329" s="272" t="s">
        <v>183</v>
      </c>
    </row>
    <row r="330" s="14" customFormat="1">
      <c r="A330" s="14"/>
      <c r="B330" s="273"/>
      <c r="C330" s="274"/>
      <c r="D330" s="257" t="s">
        <v>906</v>
      </c>
      <c r="E330" s="275" t="s">
        <v>1</v>
      </c>
      <c r="F330" s="276" t="s">
        <v>920</v>
      </c>
      <c r="G330" s="274"/>
      <c r="H330" s="277">
        <v>274.04000000000002</v>
      </c>
      <c r="I330" s="278"/>
      <c r="J330" s="274"/>
      <c r="K330" s="274"/>
      <c r="L330" s="279"/>
      <c r="M330" s="280"/>
      <c r="N330" s="281"/>
      <c r="O330" s="281"/>
      <c r="P330" s="281"/>
      <c r="Q330" s="281"/>
      <c r="R330" s="281"/>
      <c r="S330" s="281"/>
      <c r="T330" s="28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83" t="s">
        <v>906</v>
      </c>
      <c r="AU330" s="283" t="s">
        <v>85</v>
      </c>
      <c r="AV330" s="14" t="s">
        <v>196</v>
      </c>
      <c r="AW330" s="14" t="s">
        <v>33</v>
      </c>
      <c r="AX330" s="14" t="s">
        <v>83</v>
      </c>
      <c r="AY330" s="283" t="s">
        <v>183</v>
      </c>
    </row>
    <row r="331" s="2" customFormat="1" ht="16.5" customHeight="1">
      <c r="A331" s="39"/>
      <c r="B331" s="40"/>
      <c r="C331" s="241" t="s">
        <v>322</v>
      </c>
      <c r="D331" s="241" t="s">
        <v>191</v>
      </c>
      <c r="E331" s="242" t="s">
        <v>1237</v>
      </c>
      <c r="F331" s="243" t="s">
        <v>1238</v>
      </c>
      <c r="G331" s="244" t="s">
        <v>189</v>
      </c>
      <c r="H331" s="245">
        <v>287.74200000000002</v>
      </c>
      <c r="I331" s="246"/>
      <c r="J331" s="247">
        <f>ROUND(I331*H331,2)</f>
        <v>0</v>
      </c>
      <c r="K331" s="243" t="s">
        <v>194</v>
      </c>
      <c r="L331" s="248"/>
      <c r="M331" s="249" t="s">
        <v>1</v>
      </c>
      <c r="N331" s="250" t="s">
        <v>41</v>
      </c>
      <c r="O331" s="92"/>
      <c r="P331" s="237">
        <f>O331*H331</f>
        <v>0</v>
      </c>
      <c r="Q331" s="237">
        <v>8.0000000000000007E-05</v>
      </c>
      <c r="R331" s="237">
        <f>Q331*H331</f>
        <v>0.023019360000000003</v>
      </c>
      <c r="S331" s="237">
        <v>0</v>
      </c>
      <c r="T331" s="238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9" t="s">
        <v>195</v>
      </c>
      <c r="AT331" s="239" t="s">
        <v>191</v>
      </c>
      <c r="AU331" s="239" t="s">
        <v>85</v>
      </c>
      <c r="AY331" s="18" t="s">
        <v>183</v>
      </c>
      <c r="BE331" s="240">
        <f>IF(N331="základní",J331,0)</f>
        <v>0</v>
      </c>
      <c r="BF331" s="240">
        <f>IF(N331="snížená",J331,0)</f>
        <v>0</v>
      </c>
      <c r="BG331" s="240">
        <f>IF(N331="zákl. přenesená",J331,0)</f>
        <v>0</v>
      </c>
      <c r="BH331" s="240">
        <f>IF(N331="sníž. přenesená",J331,0)</f>
        <v>0</v>
      </c>
      <c r="BI331" s="240">
        <f>IF(N331="nulová",J331,0)</f>
        <v>0</v>
      </c>
      <c r="BJ331" s="18" t="s">
        <v>83</v>
      </c>
      <c r="BK331" s="240">
        <f>ROUND(I331*H331,2)</f>
        <v>0</v>
      </c>
      <c r="BL331" s="18" t="s">
        <v>190</v>
      </c>
      <c r="BM331" s="239" t="s">
        <v>1805</v>
      </c>
    </row>
    <row r="332" s="13" customFormat="1">
      <c r="A332" s="13"/>
      <c r="B332" s="262"/>
      <c r="C332" s="263"/>
      <c r="D332" s="257" t="s">
        <v>906</v>
      </c>
      <c r="E332" s="263"/>
      <c r="F332" s="265" t="s">
        <v>1806</v>
      </c>
      <c r="G332" s="263"/>
      <c r="H332" s="266">
        <v>287.74200000000002</v>
      </c>
      <c r="I332" s="267"/>
      <c r="J332" s="263"/>
      <c r="K332" s="263"/>
      <c r="L332" s="268"/>
      <c r="M332" s="269"/>
      <c r="N332" s="270"/>
      <c r="O332" s="270"/>
      <c r="P332" s="270"/>
      <c r="Q332" s="270"/>
      <c r="R332" s="270"/>
      <c r="S332" s="270"/>
      <c r="T332" s="27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72" t="s">
        <v>906</v>
      </c>
      <c r="AU332" s="272" t="s">
        <v>85</v>
      </c>
      <c r="AV332" s="13" t="s">
        <v>85</v>
      </c>
      <c r="AW332" s="13" t="s">
        <v>4</v>
      </c>
      <c r="AX332" s="13" t="s">
        <v>83</v>
      </c>
      <c r="AY332" s="272" t="s">
        <v>183</v>
      </c>
    </row>
    <row r="333" s="2" customFormat="1" ht="24.15" customHeight="1">
      <c r="A333" s="39"/>
      <c r="B333" s="40"/>
      <c r="C333" s="228" t="s">
        <v>457</v>
      </c>
      <c r="D333" s="228" t="s">
        <v>186</v>
      </c>
      <c r="E333" s="229" t="s">
        <v>1249</v>
      </c>
      <c r="F333" s="230" t="s">
        <v>1250</v>
      </c>
      <c r="G333" s="231" t="s">
        <v>350</v>
      </c>
      <c r="H333" s="232">
        <v>4.8470000000000004</v>
      </c>
      <c r="I333" s="233"/>
      <c r="J333" s="234">
        <f>ROUND(I333*H333,2)</f>
        <v>0</v>
      </c>
      <c r="K333" s="230" t="s">
        <v>194</v>
      </c>
      <c r="L333" s="45"/>
      <c r="M333" s="235" t="s">
        <v>1</v>
      </c>
      <c r="N333" s="236" t="s">
        <v>41</v>
      </c>
      <c r="O333" s="92"/>
      <c r="P333" s="237">
        <f>O333*H333</f>
        <v>0</v>
      </c>
      <c r="Q333" s="237">
        <v>0</v>
      </c>
      <c r="R333" s="237">
        <f>Q333*H333</f>
        <v>0</v>
      </c>
      <c r="S333" s="237">
        <v>0</v>
      </c>
      <c r="T333" s="238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9" t="s">
        <v>190</v>
      </c>
      <c r="AT333" s="239" t="s">
        <v>186</v>
      </c>
      <c r="AU333" s="239" t="s">
        <v>85</v>
      </c>
      <c r="AY333" s="18" t="s">
        <v>183</v>
      </c>
      <c r="BE333" s="240">
        <f>IF(N333="základní",J333,0)</f>
        <v>0</v>
      </c>
      <c r="BF333" s="240">
        <f>IF(N333="snížená",J333,0)</f>
        <v>0</v>
      </c>
      <c r="BG333" s="240">
        <f>IF(N333="zákl. přenesená",J333,0)</f>
        <v>0</v>
      </c>
      <c r="BH333" s="240">
        <f>IF(N333="sníž. přenesená",J333,0)</f>
        <v>0</v>
      </c>
      <c r="BI333" s="240">
        <f>IF(N333="nulová",J333,0)</f>
        <v>0</v>
      </c>
      <c r="BJ333" s="18" t="s">
        <v>83</v>
      </c>
      <c r="BK333" s="240">
        <f>ROUND(I333*H333,2)</f>
        <v>0</v>
      </c>
      <c r="BL333" s="18" t="s">
        <v>190</v>
      </c>
      <c r="BM333" s="239" t="s">
        <v>1807</v>
      </c>
    </row>
    <row r="334" s="12" customFormat="1" ht="22.8" customHeight="1">
      <c r="A334" s="12"/>
      <c r="B334" s="212"/>
      <c r="C334" s="213"/>
      <c r="D334" s="214" t="s">
        <v>75</v>
      </c>
      <c r="E334" s="226" t="s">
        <v>498</v>
      </c>
      <c r="F334" s="226" t="s">
        <v>499</v>
      </c>
      <c r="G334" s="213"/>
      <c r="H334" s="213"/>
      <c r="I334" s="216"/>
      <c r="J334" s="227">
        <f>BK334</f>
        <v>0</v>
      </c>
      <c r="K334" s="213"/>
      <c r="L334" s="218"/>
      <c r="M334" s="219"/>
      <c r="N334" s="220"/>
      <c r="O334" s="220"/>
      <c r="P334" s="221">
        <f>SUM(P335:P349)</f>
        <v>0</v>
      </c>
      <c r="Q334" s="220"/>
      <c r="R334" s="221">
        <f>SUM(R335:R349)</f>
        <v>0.029216619999999999</v>
      </c>
      <c r="S334" s="220"/>
      <c r="T334" s="222">
        <f>SUM(T335:T349)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23" t="s">
        <v>85</v>
      </c>
      <c r="AT334" s="224" t="s">
        <v>75</v>
      </c>
      <c r="AU334" s="224" t="s">
        <v>83</v>
      </c>
      <c r="AY334" s="223" t="s">
        <v>183</v>
      </c>
      <c r="BK334" s="225">
        <f>SUM(BK335:BK349)</f>
        <v>0</v>
      </c>
    </row>
    <row r="335" s="2" customFormat="1" ht="24.15" customHeight="1">
      <c r="A335" s="39"/>
      <c r="B335" s="40"/>
      <c r="C335" s="228" t="s">
        <v>325</v>
      </c>
      <c r="D335" s="228" t="s">
        <v>186</v>
      </c>
      <c r="E335" s="229" t="s">
        <v>1252</v>
      </c>
      <c r="F335" s="230" t="s">
        <v>1253</v>
      </c>
      <c r="G335" s="231" t="s">
        <v>469</v>
      </c>
      <c r="H335" s="232">
        <v>1.4019999999999999</v>
      </c>
      <c r="I335" s="233"/>
      <c r="J335" s="234">
        <f>ROUND(I335*H335,2)</f>
        <v>0</v>
      </c>
      <c r="K335" s="230" t="s">
        <v>194</v>
      </c>
      <c r="L335" s="45"/>
      <c r="M335" s="235" t="s">
        <v>1</v>
      </c>
      <c r="N335" s="236" t="s">
        <v>41</v>
      </c>
      <c r="O335" s="92"/>
      <c r="P335" s="237">
        <f>O335*H335</f>
        <v>0</v>
      </c>
      <c r="Q335" s="237">
        <v>0.00016000000000000001</v>
      </c>
      <c r="R335" s="237">
        <f>Q335*H335</f>
        <v>0.00022431999999999999</v>
      </c>
      <c r="S335" s="237">
        <v>0</v>
      </c>
      <c r="T335" s="238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9" t="s">
        <v>190</v>
      </c>
      <c r="AT335" s="239" t="s">
        <v>186</v>
      </c>
      <c r="AU335" s="239" t="s">
        <v>85</v>
      </c>
      <c r="AY335" s="18" t="s">
        <v>183</v>
      </c>
      <c r="BE335" s="240">
        <f>IF(N335="základní",J335,0)</f>
        <v>0</v>
      </c>
      <c r="BF335" s="240">
        <f>IF(N335="snížená",J335,0)</f>
        <v>0</v>
      </c>
      <c r="BG335" s="240">
        <f>IF(N335="zákl. přenesená",J335,0)</f>
        <v>0</v>
      </c>
      <c r="BH335" s="240">
        <f>IF(N335="sníž. přenesená",J335,0)</f>
        <v>0</v>
      </c>
      <c r="BI335" s="240">
        <f>IF(N335="nulová",J335,0)</f>
        <v>0</v>
      </c>
      <c r="BJ335" s="18" t="s">
        <v>83</v>
      </c>
      <c r="BK335" s="240">
        <f>ROUND(I335*H335,2)</f>
        <v>0</v>
      </c>
      <c r="BL335" s="18" t="s">
        <v>190</v>
      </c>
      <c r="BM335" s="239" t="s">
        <v>1808</v>
      </c>
    </row>
    <row r="336" s="13" customFormat="1">
      <c r="A336" s="13"/>
      <c r="B336" s="262"/>
      <c r="C336" s="263"/>
      <c r="D336" s="257" t="s">
        <v>906</v>
      </c>
      <c r="E336" s="264" t="s">
        <v>1</v>
      </c>
      <c r="F336" s="265" t="s">
        <v>1809</v>
      </c>
      <c r="G336" s="263"/>
      <c r="H336" s="266">
        <v>1.4019999999999999</v>
      </c>
      <c r="I336" s="267"/>
      <c r="J336" s="263"/>
      <c r="K336" s="263"/>
      <c r="L336" s="268"/>
      <c r="M336" s="269"/>
      <c r="N336" s="270"/>
      <c r="O336" s="270"/>
      <c r="P336" s="270"/>
      <c r="Q336" s="270"/>
      <c r="R336" s="270"/>
      <c r="S336" s="270"/>
      <c r="T336" s="27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72" t="s">
        <v>906</v>
      </c>
      <c r="AU336" s="272" t="s">
        <v>85</v>
      </c>
      <c r="AV336" s="13" t="s">
        <v>85</v>
      </c>
      <c r="AW336" s="13" t="s">
        <v>33</v>
      </c>
      <c r="AX336" s="13" t="s">
        <v>83</v>
      </c>
      <c r="AY336" s="272" t="s">
        <v>183</v>
      </c>
    </row>
    <row r="337" s="2" customFormat="1" ht="24.15" customHeight="1">
      <c r="A337" s="39"/>
      <c r="B337" s="40"/>
      <c r="C337" s="228" t="s">
        <v>466</v>
      </c>
      <c r="D337" s="228" t="s">
        <v>186</v>
      </c>
      <c r="E337" s="229" t="s">
        <v>1256</v>
      </c>
      <c r="F337" s="230" t="s">
        <v>1257</v>
      </c>
      <c r="G337" s="231" t="s">
        <v>469</v>
      </c>
      <c r="H337" s="232">
        <v>2.8039999999999998</v>
      </c>
      <c r="I337" s="233"/>
      <c r="J337" s="234">
        <f>ROUND(I337*H337,2)</f>
        <v>0</v>
      </c>
      <c r="K337" s="230" t="s">
        <v>194</v>
      </c>
      <c r="L337" s="45"/>
      <c r="M337" s="235" t="s">
        <v>1</v>
      </c>
      <c r="N337" s="236" t="s">
        <v>41</v>
      </c>
      <c r="O337" s="92"/>
      <c r="P337" s="237">
        <f>O337*H337</f>
        <v>0</v>
      </c>
      <c r="Q337" s="237">
        <v>0.00011</v>
      </c>
      <c r="R337" s="237">
        <f>Q337*H337</f>
        <v>0.00030843999999999999</v>
      </c>
      <c r="S337" s="237">
        <v>0</v>
      </c>
      <c r="T337" s="23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9" t="s">
        <v>190</v>
      </c>
      <c r="AT337" s="239" t="s">
        <v>186</v>
      </c>
      <c r="AU337" s="239" t="s">
        <v>85</v>
      </c>
      <c r="AY337" s="18" t="s">
        <v>183</v>
      </c>
      <c r="BE337" s="240">
        <f>IF(N337="základní",J337,0)</f>
        <v>0</v>
      </c>
      <c r="BF337" s="240">
        <f>IF(N337="snížená",J337,0)</f>
        <v>0</v>
      </c>
      <c r="BG337" s="240">
        <f>IF(N337="zákl. přenesená",J337,0)</f>
        <v>0</v>
      </c>
      <c r="BH337" s="240">
        <f>IF(N337="sníž. přenesená",J337,0)</f>
        <v>0</v>
      </c>
      <c r="BI337" s="240">
        <f>IF(N337="nulová",J337,0)</f>
        <v>0</v>
      </c>
      <c r="BJ337" s="18" t="s">
        <v>83</v>
      </c>
      <c r="BK337" s="240">
        <f>ROUND(I337*H337,2)</f>
        <v>0</v>
      </c>
      <c r="BL337" s="18" t="s">
        <v>190</v>
      </c>
      <c r="BM337" s="239" t="s">
        <v>1810</v>
      </c>
    </row>
    <row r="338" s="13" customFormat="1">
      <c r="A338" s="13"/>
      <c r="B338" s="262"/>
      <c r="C338" s="263"/>
      <c r="D338" s="257" t="s">
        <v>906</v>
      </c>
      <c r="E338" s="263"/>
      <c r="F338" s="265" t="s">
        <v>1811</v>
      </c>
      <c r="G338" s="263"/>
      <c r="H338" s="266">
        <v>2.8039999999999998</v>
      </c>
      <c r="I338" s="267"/>
      <c r="J338" s="263"/>
      <c r="K338" s="263"/>
      <c r="L338" s="268"/>
      <c r="M338" s="269"/>
      <c r="N338" s="270"/>
      <c r="O338" s="270"/>
      <c r="P338" s="270"/>
      <c r="Q338" s="270"/>
      <c r="R338" s="270"/>
      <c r="S338" s="270"/>
      <c r="T338" s="27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72" t="s">
        <v>906</v>
      </c>
      <c r="AU338" s="272" t="s">
        <v>85</v>
      </c>
      <c r="AV338" s="13" t="s">
        <v>85</v>
      </c>
      <c r="AW338" s="13" t="s">
        <v>4</v>
      </c>
      <c r="AX338" s="13" t="s">
        <v>83</v>
      </c>
      <c r="AY338" s="272" t="s">
        <v>183</v>
      </c>
    </row>
    <row r="339" s="2" customFormat="1" ht="16.5" customHeight="1">
      <c r="A339" s="39"/>
      <c r="B339" s="40"/>
      <c r="C339" s="228" t="s">
        <v>329</v>
      </c>
      <c r="D339" s="228" t="s">
        <v>186</v>
      </c>
      <c r="E339" s="229" t="s">
        <v>1260</v>
      </c>
      <c r="F339" s="230" t="s">
        <v>1261</v>
      </c>
      <c r="G339" s="231" t="s">
        <v>469</v>
      </c>
      <c r="H339" s="232">
        <v>19.882000000000001</v>
      </c>
      <c r="I339" s="233"/>
      <c r="J339" s="234">
        <f>ROUND(I339*H339,2)</f>
        <v>0</v>
      </c>
      <c r="K339" s="230" t="s">
        <v>194</v>
      </c>
      <c r="L339" s="45"/>
      <c r="M339" s="235" t="s">
        <v>1</v>
      </c>
      <c r="N339" s="236" t="s">
        <v>41</v>
      </c>
      <c r="O339" s="92"/>
      <c r="P339" s="237">
        <f>O339*H339</f>
        <v>0</v>
      </c>
      <c r="Q339" s="237">
        <v>6.9999999999999994E-05</v>
      </c>
      <c r="R339" s="237">
        <f>Q339*H339</f>
        <v>0.00139174</v>
      </c>
      <c r="S339" s="237">
        <v>0</v>
      </c>
      <c r="T339" s="238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9" t="s">
        <v>190</v>
      </c>
      <c r="AT339" s="239" t="s">
        <v>186</v>
      </c>
      <c r="AU339" s="239" t="s">
        <v>85</v>
      </c>
      <c r="AY339" s="18" t="s">
        <v>183</v>
      </c>
      <c r="BE339" s="240">
        <f>IF(N339="základní",J339,0)</f>
        <v>0</v>
      </c>
      <c r="BF339" s="240">
        <f>IF(N339="snížená",J339,0)</f>
        <v>0</v>
      </c>
      <c r="BG339" s="240">
        <f>IF(N339="zákl. přenesená",J339,0)</f>
        <v>0</v>
      </c>
      <c r="BH339" s="240">
        <f>IF(N339="sníž. přenesená",J339,0)</f>
        <v>0</v>
      </c>
      <c r="BI339" s="240">
        <f>IF(N339="nulová",J339,0)</f>
        <v>0</v>
      </c>
      <c r="BJ339" s="18" t="s">
        <v>83</v>
      </c>
      <c r="BK339" s="240">
        <f>ROUND(I339*H339,2)</f>
        <v>0</v>
      </c>
      <c r="BL339" s="18" t="s">
        <v>190</v>
      </c>
      <c r="BM339" s="239" t="s">
        <v>1812</v>
      </c>
    </row>
    <row r="340" s="13" customFormat="1">
      <c r="A340" s="13"/>
      <c r="B340" s="262"/>
      <c r="C340" s="263"/>
      <c r="D340" s="257" t="s">
        <v>906</v>
      </c>
      <c r="E340" s="264" t="s">
        <v>1</v>
      </c>
      <c r="F340" s="265" t="s">
        <v>1263</v>
      </c>
      <c r="G340" s="263"/>
      <c r="H340" s="266">
        <v>8.532</v>
      </c>
      <c r="I340" s="267"/>
      <c r="J340" s="263"/>
      <c r="K340" s="263"/>
      <c r="L340" s="268"/>
      <c r="M340" s="269"/>
      <c r="N340" s="270"/>
      <c r="O340" s="270"/>
      <c r="P340" s="270"/>
      <c r="Q340" s="270"/>
      <c r="R340" s="270"/>
      <c r="S340" s="270"/>
      <c r="T340" s="27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72" t="s">
        <v>906</v>
      </c>
      <c r="AU340" s="272" t="s">
        <v>85</v>
      </c>
      <c r="AV340" s="13" t="s">
        <v>85</v>
      </c>
      <c r="AW340" s="13" t="s">
        <v>33</v>
      </c>
      <c r="AX340" s="13" t="s">
        <v>76</v>
      </c>
      <c r="AY340" s="272" t="s">
        <v>183</v>
      </c>
    </row>
    <row r="341" s="13" customFormat="1">
      <c r="A341" s="13"/>
      <c r="B341" s="262"/>
      <c r="C341" s="263"/>
      <c r="D341" s="257" t="s">
        <v>906</v>
      </c>
      <c r="E341" s="264" t="s">
        <v>1</v>
      </c>
      <c r="F341" s="265" t="s">
        <v>1264</v>
      </c>
      <c r="G341" s="263"/>
      <c r="H341" s="266">
        <v>11.35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72" t="s">
        <v>906</v>
      </c>
      <c r="AU341" s="272" t="s">
        <v>85</v>
      </c>
      <c r="AV341" s="13" t="s">
        <v>85</v>
      </c>
      <c r="AW341" s="13" t="s">
        <v>33</v>
      </c>
      <c r="AX341" s="13" t="s">
        <v>76</v>
      </c>
      <c r="AY341" s="272" t="s">
        <v>183</v>
      </c>
    </row>
    <row r="342" s="14" customFormat="1">
      <c r="A342" s="14"/>
      <c r="B342" s="273"/>
      <c r="C342" s="274"/>
      <c r="D342" s="257" t="s">
        <v>906</v>
      </c>
      <c r="E342" s="275" t="s">
        <v>1</v>
      </c>
      <c r="F342" s="276" t="s">
        <v>920</v>
      </c>
      <c r="G342" s="274"/>
      <c r="H342" s="277">
        <v>19.882000000000001</v>
      </c>
      <c r="I342" s="278"/>
      <c r="J342" s="274"/>
      <c r="K342" s="274"/>
      <c r="L342" s="279"/>
      <c r="M342" s="280"/>
      <c r="N342" s="281"/>
      <c r="O342" s="281"/>
      <c r="P342" s="281"/>
      <c r="Q342" s="281"/>
      <c r="R342" s="281"/>
      <c r="S342" s="281"/>
      <c r="T342" s="28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83" t="s">
        <v>906</v>
      </c>
      <c r="AU342" s="283" t="s">
        <v>85</v>
      </c>
      <c r="AV342" s="14" t="s">
        <v>196</v>
      </c>
      <c r="AW342" s="14" t="s">
        <v>33</v>
      </c>
      <c r="AX342" s="14" t="s">
        <v>83</v>
      </c>
      <c r="AY342" s="283" t="s">
        <v>183</v>
      </c>
    </row>
    <row r="343" s="2" customFormat="1" ht="24.15" customHeight="1">
      <c r="A343" s="39"/>
      <c r="B343" s="40"/>
      <c r="C343" s="228" t="s">
        <v>474</v>
      </c>
      <c r="D343" s="228" t="s">
        <v>186</v>
      </c>
      <c r="E343" s="229" t="s">
        <v>1265</v>
      </c>
      <c r="F343" s="230" t="s">
        <v>1266</v>
      </c>
      <c r="G343" s="231" t="s">
        <v>469</v>
      </c>
      <c r="H343" s="232">
        <v>19.882000000000001</v>
      </c>
      <c r="I343" s="233"/>
      <c r="J343" s="234">
        <f>ROUND(I343*H343,2)</f>
        <v>0</v>
      </c>
      <c r="K343" s="230" t="s">
        <v>194</v>
      </c>
      <c r="L343" s="45"/>
      <c r="M343" s="235" t="s">
        <v>1</v>
      </c>
      <c r="N343" s="236" t="s">
        <v>41</v>
      </c>
      <c r="O343" s="92"/>
      <c r="P343" s="237">
        <f>O343*H343</f>
        <v>0</v>
      </c>
      <c r="Q343" s="237">
        <v>8.0000000000000007E-05</v>
      </c>
      <c r="R343" s="237">
        <f>Q343*H343</f>
        <v>0.0015905600000000002</v>
      </c>
      <c r="S343" s="237">
        <v>0</v>
      </c>
      <c r="T343" s="238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9" t="s">
        <v>190</v>
      </c>
      <c r="AT343" s="239" t="s">
        <v>186</v>
      </c>
      <c r="AU343" s="239" t="s">
        <v>85</v>
      </c>
      <c r="AY343" s="18" t="s">
        <v>183</v>
      </c>
      <c r="BE343" s="240">
        <f>IF(N343="základní",J343,0)</f>
        <v>0</v>
      </c>
      <c r="BF343" s="240">
        <f>IF(N343="snížená",J343,0)</f>
        <v>0</v>
      </c>
      <c r="BG343" s="240">
        <f>IF(N343="zákl. přenesená",J343,0)</f>
        <v>0</v>
      </c>
      <c r="BH343" s="240">
        <f>IF(N343="sníž. přenesená",J343,0)</f>
        <v>0</v>
      </c>
      <c r="BI343" s="240">
        <f>IF(N343="nulová",J343,0)</f>
        <v>0</v>
      </c>
      <c r="BJ343" s="18" t="s">
        <v>83</v>
      </c>
      <c r="BK343" s="240">
        <f>ROUND(I343*H343,2)</f>
        <v>0</v>
      </c>
      <c r="BL343" s="18" t="s">
        <v>190</v>
      </c>
      <c r="BM343" s="239" t="s">
        <v>1813</v>
      </c>
    </row>
    <row r="344" s="2" customFormat="1" ht="24.15" customHeight="1">
      <c r="A344" s="39"/>
      <c r="B344" s="40"/>
      <c r="C344" s="228" t="s">
        <v>332</v>
      </c>
      <c r="D344" s="228" t="s">
        <v>186</v>
      </c>
      <c r="E344" s="229" t="s">
        <v>1268</v>
      </c>
      <c r="F344" s="230" t="s">
        <v>1269</v>
      </c>
      <c r="G344" s="231" t="s">
        <v>469</v>
      </c>
      <c r="H344" s="232">
        <v>19.882000000000001</v>
      </c>
      <c r="I344" s="233"/>
      <c r="J344" s="234">
        <f>ROUND(I344*H344,2)</f>
        <v>0</v>
      </c>
      <c r="K344" s="230" t="s">
        <v>194</v>
      </c>
      <c r="L344" s="45"/>
      <c r="M344" s="235" t="s">
        <v>1</v>
      </c>
      <c r="N344" s="236" t="s">
        <v>41</v>
      </c>
      <c r="O344" s="92"/>
      <c r="P344" s="237">
        <f>O344*H344</f>
        <v>0</v>
      </c>
      <c r="Q344" s="237">
        <v>0.00011</v>
      </c>
      <c r="R344" s="237">
        <f>Q344*H344</f>
        <v>0.00218702</v>
      </c>
      <c r="S344" s="237">
        <v>0</v>
      </c>
      <c r="T344" s="238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9" t="s">
        <v>190</v>
      </c>
      <c r="AT344" s="239" t="s">
        <v>186</v>
      </c>
      <c r="AU344" s="239" t="s">
        <v>85</v>
      </c>
      <c r="AY344" s="18" t="s">
        <v>183</v>
      </c>
      <c r="BE344" s="240">
        <f>IF(N344="základní",J344,0)</f>
        <v>0</v>
      </c>
      <c r="BF344" s="240">
        <f>IF(N344="snížená",J344,0)</f>
        <v>0</v>
      </c>
      <c r="BG344" s="240">
        <f>IF(N344="zákl. přenesená",J344,0)</f>
        <v>0</v>
      </c>
      <c r="BH344" s="240">
        <f>IF(N344="sníž. přenesená",J344,0)</f>
        <v>0</v>
      </c>
      <c r="BI344" s="240">
        <f>IF(N344="nulová",J344,0)</f>
        <v>0</v>
      </c>
      <c r="BJ344" s="18" t="s">
        <v>83</v>
      </c>
      <c r="BK344" s="240">
        <f>ROUND(I344*H344,2)</f>
        <v>0</v>
      </c>
      <c r="BL344" s="18" t="s">
        <v>190</v>
      </c>
      <c r="BM344" s="239" t="s">
        <v>1814</v>
      </c>
    </row>
    <row r="345" s="2" customFormat="1" ht="24.15" customHeight="1">
      <c r="A345" s="39"/>
      <c r="B345" s="40"/>
      <c r="C345" s="228" t="s">
        <v>481</v>
      </c>
      <c r="D345" s="228" t="s">
        <v>186</v>
      </c>
      <c r="E345" s="229" t="s">
        <v>1271</v>
      </c>
      <c r="F345" s="230" t="s">
        <v>1272</v>
      </c>
      <c r="G345" s="231" t="s">
        <v>469</v>
      </c>
      <c r="H345" s="232">
        <v>19.882000000000001</v>
      </c>
      <c r="I345" s="233"/>
      <c r="J345" s="234">
        <f>ROUND(I345*H345,2)</f>
        <v>0</v>
      </c>
      <c r="K345" s="230" t="s">
        <v>194</v>
      </c>
      <c r="L345" s="45"/>
      <c r="M345" s="235" t="s">
        <v>1</v>
      </c>
      <c r="N345" s="236" t="s">
        <v>41</v>
      </c>
      <c r="O345" s="92"/>
      <c r="P345" s="237">
        <f>O345*H345</f>
        <v>0</v>
      </c>
      <c r="Q345" s="237">
        <v>0.00013999999999999999</v>
      </c>
      <c r="R345" s="237">
        <f>Q345*H345</f>
        <v>0.0027834800000000001</v>
      </c>
      <c r="S345" s="237">
        <v>0</v>
      </c>
      <c r="T345" s="238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9" t="s">
        <v>190</v>
      </c>
      <c r="AT345" s="239" t="s">
        <v>186</v>
      </c>
      <c r="AU345" s="239" t="s">
        <v>85</v>
      </c>
      <c r="AY345" s="18" t="s">
        <v>183</v>
      </c>
      <c r="BE345" s="240">
        <f>IF(N345="základní",J345,0)</f>
        <v>0</v>
      </c>
      <c r="BF345" s="240">
        <f>IF(N345="snížená",J345,0)</f>
        <v>0</v>
      </c>
      <c r="BG345" s="240">
        <f>IF(N345="zákl. přenesená",J345,0)</f>
        <v>0</v>
      </c>
      <c r="BH345" s="240">
        <f>IF(N345="sníž. přenesená",J345,0)</f>
        <v>0</v>
      </c>
      <c r="BI345" s="240">
        <f>IF(N345="nulová",J345,0)</f>
        <v>0</v>
      </c>
      <c r="BJ345" s="18" t="s">
        <v>83</v>
      </c>
      <c r="BK345" s="240">
        <f>ROUND(I345*H345,2)</f>
        <v>0</v>
      </c>
      <c r="BL345" s="18" t="s">
        <v>190</v>
      </c>
      <c r="BM345" s="239" t="s">
        <v>1815</v>
      </c>
    </row>
    <row r="346" s="2" customFormat="1" ht="24.15" customHeight="1">
      <c r="A346" s="39"/>
      <c r="B346" s="40"/>
      <c r="C346" s="228" t="s">
        <v>336</v>
      </c>
      <c r="D346" s="228" t="s">
        <v>186</v>
      </c>
      <c r="E346" s="229" t="s">
        <v>1274</v>
      </c>
      <c r="F346" s="230" t="s">
        <v>1275</v>
      </c>
      <c r="G346" s="231" t="s">
        <v>469</v>
      </c>
      <c r="H346" s="232">
        <v>19.882000000000001</v>
      </c>
      <c r="I346" s="233"/>
      <c r="J346" s="234">
        <f>ROUND(I346*H346,2)</f>
        <v>0</v>
      </c>
      <c r="K346" s="230" t="s">
        <v>194</v>
      </c>
      <c r="L346" s="45"/>
      <c r="M346" s="235" t="s">
        <v>1</v>
      </c>
      <c r="N346" s="236" t="s">
        <v>41</v>
      </c>
      <c r="O346" s="92"/>
      <c r="P346" s="237">
        <f>O346*H346</f>
        <v>0</v>
      </c>
      <c r="Q346" s="237">
        <v>0.00013999999999999999</v>
      </c>
      <c r="R346" s="237">
        <f>Q346*H346</f>
        <v>0.0027834800000000001</v>
      </c>
      <c r="S346" s="237">
        <v>0</v>
      </c>
      <c r="T346" s="238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9" t="s">
        <v>190</v>
      </c>
      <c r="AT346" s="239" t="s">
        <v>186</v>
      </c>
      <c r="AU346" s="239" t="s">
        <v>85</v>
      </c>
      <c r="AY346" s="18" t="s">
        <v>183</v>
      </c>
      <c r="BE346" s="240">
        <f>IF(N346="základní",J346,0)</f>
        <v>0</v>
      </c>
      <c r="BF346" s="240">
        <f>IF(N346="snížená",J346,0)</f>
        <v>0</v>
      </c>
      <c r="BG346" s="240">
        <f>IF(N346="zákl. přenesená",J346,0)</f>
        <v>0</v>
      </c>
      <c r="BH346" s="240">
        <f>IF(N346="sníž. přenesená",J346,0)</f>
        <v>0</v>
      </c>
      <c r="BI346" s="240">
        <f>IF(N346="nulová",J346,0)</f>
        <v>0</v>
      </c>
      <c r="BJ346" s="18" t="s">
        <v>83</v>
      </c>
      <c r="BK346" s="240">
        <f>ROUND(I346*H346,2)</f>
        <v>0</v>
      </c>
      <c r="BL346" s="18" t="s">
        <v>190</v>
      </c>
      <c r="BM346" s="239" t="s">
        <v>1816</v>
      </c>
    </row>
    <row r="347" s="2" customFormat="1" ht="24.15" customHeight="1">
      <c r="A347" s="39"/>
      <c r="B347" s="40"/>
      <c r="C347" s="228" t="s">
        <v>491</v>
      </c>
      <c r="D347" s="228" t="s">
        <v>186</v>
      </c>
      <c r="E347" s="229" t="s">
        <v>1277</v>
      </c>
      <c r="F347" s="230" t="s">
        <v>1278</v>
      </c>
      <c r="G347" s="231" t="s">
        <v>469</v>
      </c>
      <c r="H347" s="232">
        <v>19.882000000000001</v>
      </c>
      <c r="I347" s="233"/>
      <c r="J347" s="234">
        <f>ROUND(I347*H347,2)</f>
        <v>0</v>
      </c>
      <c r="K347" s="230" t="s">
        <v>194</v>
      </c>
      <c r="L347" s="45"/>
      <c r="M347" s="235" t="s">
        <v>1</v>
      </c>
      <c r="N347" s="236" t="s">
        <v>41</v>
      </c>
      <c r="O347" s="92"/>
      <c r="P347" s="237">
        <f>O347*H347</f>
        <v>0</v>
      </c>
      <c r="Q347" s="237">
        <v>0.00013999999999999999</v>
      </c>
      <c r="R347" s="237">
        <f>Q347*H347</f>
        <v>0.0027834800000000001</v>
      </c>
      <c r="S347" s="237">
        <v>0</v>
      </c>
      <c r="T347" s="23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190</v>
      </c>
      <c r="AT347" s="239" t="s">
        <v>186</v>
      </c>
      <c r="AU347" s="239" t="s">
        <v>85</v>
      </c>
      <c r="AY347" s="18" t="s">
        <v>183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190</v>
      </c>
      <c r="BM347" s="239" t="s">
        <v>1817</v>
      </c>
    </row>
    <row r="348" s="2" customFormat="1" ht="24.15" customHeight="1">
      <c r="A348" s="39"/>
      <c r="B348" s="40"/>
      <c r="C348" s="228" t="s">
        <v>339</v>
      </c>
      <c r="D348" s="228" t="s">
        <v>186</v>
      </c>
      <c r="E348" s="229" t="s">
        <v>1280</v>
      </c>
      <c r="F348" s="230" t="s">
        <v>1281</v>
      </c>
      <c r="G348" s="231" t="s">
        <v>469</v>
      </c>
      <c r="H348" s="232">
        <v>72.209999999999994</v>
      </c>
      <c r="I348" s="233"/>
      <c r="J348" s="234">
        <f>ROUND(I348*H348,2)</f>
        <v>0</v>
      </c>
      <c r="K348" s="230" t="s">
        <v>194</v>
      </c>
      <c r="L348" s="45"/>
      <c r="M348" s="235" t="s">
        <v>1</v>
      </c>
      <c r="N348" s="236" t="s">
        <v>41</v>
      </c>
      <c r="O348" s="92"/>
      <c r="P348" s="237">
        <f>O348*H348</f>
        <v>0</v>
      </c>
      <c r="Q348" s="237">
        <v>0.00021000000000000001</v>
      </c>
      <c r="R348" s="237">
        <f>Q348*H348</f>
        <v>0.0151641</v>
      </c>
      <c r="S348" s="237">
        <v>0</v>
      </c>
      <c r="T348" s="238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9" t="s">
        <v>190</v>
      </c>
      <c r="AT348" s="239" t="s">
        <v>186</v>
      </c>
      <c r="AU348" s="239" t="s">
        <v>85</v>
      </c>
      <c r="AY348" s="18" t="s">
        <v>183</v>
      </c>
      <c r="BE348" s="240">
        <f>IF(N348="základní",J348,0)</f>
        <v>0</v>
      </c>
      <c r="BF348" s="240">
        <f>IF(N348="snížená",J348,0)</f>
        <v>0</v>
      </c>
      <c r="BG348" s="240">
        <f>IF(N348="zákl. přenesená",J348,0)</f>
        <v>0</v>
      </c>
      <c r="BH348" s="240">
        <f>IF(N348="sníž. přenesená",J348,0)</f>
        <v>0</v>
      </c>
      <c r="BI348" s="240">
        <f>IF(N348="nulová",J348,0)</f>
        <v>0</v>
      </c>
      <c r="BJ348" s="18" t="s">
        <v>83</v>
      </c>
      <c r="BK348" s="240">
        <f>ROUND(I348*H348,2)</f>
        <v>0</v>
      </c>
      <c r="BL348" s="18" t="s">
        <v>190</v>
      </c>
      <c r="BM348" s="239" t="s">
        <v>1818</v>
      </c>
    </row>
    <row r="349" s="13" customFormat="1">
      <c r="A349" s="13"/>
      <c r="B349" s="262"/>
      <c r="C349" s="263"/>
      <c r="D349" s="257" t="s">
        <v>906</v>
      </c>
      <c r="E349" s="264" t="s">
        <v>1</v>
      </c>
      <c r="F349" s="265" t="s">
        <v>1819</v>
      </c>
      <c r="G349" s="263"/>
      <c r="H349" s="266">
        <v>72.209999999999994</v>
      </c>
      <c r="I349" s="267"/>
      <c r="J349" s="263"/>
      <c r="K349" s="263"/>
      <c r="L349" s="268"/>
      <c r="M349" s="269"/>
      <c r="N349" s="270"/>
      <c r="O349" s="270"/>
      <c r="P349" s="270"/>
      <c r="Q349" s="270"/>
      <c r="R349" s="270"/>
      <c r="S349" s="270"/>
      <c r="T349" s="27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72" t="s">
        <v>906</v>
      </c>
      <c r="AU349" s="272" t="s">
        <v>85</v>
      </c>
      <c r="AV349" s="13" t="s">
        <v>85</v>
      </c>
      <c r="AW349" s="13" t="s">
        <v>33</v>
      </c>
      <c r="AX349" s="13" t="s">
        <v>83</v>
      </c>
      <c r="AY349" s="272" t="s">
        <v>183</v>
      </c>
    </row>
    <row r="350" s="12" customFormat="1" ht="22.8" customHeight="1">
      <c r="A350" s="12"/>
      <c r="B350" s="212"/>
      <c r="C350" s="213"/>
      <c r="D350" s="214" t="s">
        <v>75</v>
      </c>
      <c r="E350" s="226" t="s">
        <v>1284</v>
      </c>
      <c r="F350" s="226" t="s">
        <v>1285</v>
      </c>
      <c r="G350" s="213"/>
      <c r="H350" s="213"/>
      <c r="I350" s="216"/>
      <c r="J350" s="227">
        <f>BK350</f>
        <v>0</v>
      </c>
      <c r="K350" s="213"/>
      <c r="L350" s="218"/>
      <c r="M350" s="219"/>
      <c r="N350" s="220"/>
      <c r="O350" s="220"/>
      <c r="P350" s="221">
        <f>SUM(P351:P372)</f>
        <v>0</v>
      </c>
      <c r="Q350" s="220"/>
      <c r="R350" s="221">
        <f>SUM(R351:R372)</f>
        <v>0.45898952000000004</v>
      </c>
      <c r="S350" s="220"/>
      <c r="T350" s="222">
        <f>SUM(T351:T372)</f>
        <v>0.099621200000000007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3" t="s">
        <v>85</v>
      </c>
      <c r="AT350" s="224" t="s">
        <v>75</v>
      </c>
      <c r="AU350" s="224" t="s">
        <v>83</v>
      </c>
      <c r="AY350" s="223" t="s">
        <v>183</v>
      </c>
      <c r="BK350" s="225">
        <f>SUM(BK351:BK372)</f>
        <v>0</v>
      </c>
    </row>
    <row r="351" s="2" customFormat="1" ht="16.5" customHeight="1">
      <c r="A351" s="39"/>
      <c r="B351" s="40"/>
      <c r="C351" s="228" t="s">
        <v>500</v>
      </c>
      <c r="D351" s="228" t="s">
        <v>186</v>
      </c>
      <c r="E351" s="229" t="s">
        <v>1286</v>
      </c>
      <c r="F351" s="230" t="s">
        <v>1287</v>
      </c>
      <c r="G351" s="231" t="s">
        <v>469</v>
      </c>
      <c r="H351" s="232">
        <v>303.35000000000002</v>
      </c>
      <c r="I351" s="233"/>
      <c r="J351" s="234">
        <f>ROUND(I351*H351,2)</f>
        <v>0</v>
      </c>
      <c r="K351" s="230" t="s">
        <v>194</v>
      </c>
      <c r="L351" s="45"/>
      <c r="M351" s="235" t="s">
        <v>1</v>
      </c>
      <c r="N351" s="236" t="s">
        <v>41</v>
      </c>
      <c r="O351" s="92"/>
      <c r="P351" s="237">
        <f>O351*H351</f>
        <v>0</v>
      </c>
      <c r="Q351" s="237">
        <v>0.001</v>
      </c>
      <c r="R351" s="237">
        <f>Q351*H351</f>
        <v>0.30335000000000001</v>
      </c>
      <c r="S351" s="237">
        <v>0.00031</v>
      </c>
      <c r="T351" s="238">
        <f>S351*H351</f>
        <v>0.094038500000000011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9" t="s">
        <v>190</v>
      </c>
      <c r="AT351" s="239" t="s">
        <v>186</v>
      </c>
      <c r="AU351" s="239" t="s">
        <v>85</v>
      </c>
      <c r="AY351" s="18" t="s">
        <v>183</v>
      </c>
      <c r="BE351" s="240">
        <f>IF(N351="základní",J351,0)</f>
        <v>0</v>
      </c>
      <c r="BF351" s="240">
        <f>IF(N351="snížená",J351,0)</f>
        <v>0</v>
      </c>
      <c r="BG351" s="240">
        <f>IF(N351="zákl. přenesená",J351,0)</f>
        <v>0</v>
      </c>
      <c r="BH351" s="240">
        <f>IF(N351="sníž. přenesená",J351,0)</f>
        <v>0</v>
      </c>
      <c r="BI351" s="240">
        <f>IF(N351="nulová",J351,0)</f>
        <v>0</v>
      </c>
      <c r="BJ351" s="18" t="s">
        <v>83</v>
      </c>
      <c r="BK351" s="240">
        <f>ROUND(I351*H351,2)</f>
        <v>0</v>
      </c>
      <c r="BL351" s="18" t="s">
        <v>190</v>
      </c>
      <c r="BM351" s="239" t="s">
        <v>1820</v>
      </c>
    </row>
    <row r="352" s="13" customFormat="1">
      <c r="A352" s="13"/>
      <c r="B352" s="262"/>
      <c r="C352" s="263"/>
      <c r="D352" s="257" t="s">
        <v>906</v>
      </c>
      <c r="E352" s="264" t="s">
        <v>1</v>
      </c>
      <c r="F352" s="265" t="s">
        <v>1821</v>
      </c>
      <c r="G352" s="263"/>
      <c r="H352" s="266">
        <v>227.53999999999999</v>
      </c>
      <c r="I352" s="267"/>
      <c r="J352" s="263"/>
      <c r="K352" s="263"/>
      <c r="L352" s="268"/>
      <c r="M352" s="269"/>
      <c r="N352" s="270"/>
      <c r="O352" s="270"/>
      <c r="P352" s="270"/>
      <c r="Q352" s="270"/>
      <c r="R352" s="270"/>
      <c r="S352" s="270"/>
      <c r="T352" s="27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72" t="s">
        <v>906</v>
      </c>
      <c r="AU352" s="272" t="s">
        <v>85</v>
      </c>
      <c r="AV352" s="13" t="s">
        <v>85</v>
      </c>
      <c r="AW352" s="13" t="s">
        <v>33</v>
      </c>
      <c r="AX352" s="13" t="s">
        <v>76</v>
      </c>
      <c r="AY352" s="272" t="s">
        <v>183</v>
      </c>
    </row>
    <row r="353" s="13" customFormat="1">
      <c r="A353" s="13"/>
      <c r="B353" s="262"/>
      <c r="C353" s="263"/>
      <c r="D353" s="257" t="s">
        <v>906</v>
      </c>
      <c r="E353" s="264" t="s">
        <v>1</v>
      </c>
      <c r="F353" s="265" t="s">
        <v>1822</v>
      </c>
      <c r="G353" s="263"/>
      <c r="H353" s="266">
        <v>75.810000000000002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72" t="s">
        <v>906</v>
      </c>
      <c r="AU353" s="272" t="s">
        <v>85</v>
      </c>
      <c r="AV353" s="13" t="s">
        <v>85</v>
      </c>
      <c r="AW353" s="13" t="s">
        <v>33</v>
      </c>
      <c r="AX353" s="13" t="s">
        <v>76</v>
      </c>
      <c r="AY353" s="272" t="s">
        <v>183</v>
      </c>
    </row>
    <row r="354" s="14" customFormat="1">
      <c r="A354" s="14"/>
      <c r="B354" s="273"/>
      <c r="C354" s="274"/>
      <c r="D354" s="257" t="s">
        <v>906</v>
      </c>
      <c r="E354" s="275" t="s">
        <v>1</v>
      </c>
      <c r="F354" s="276" t="s">
        <v>920</v>
      </c>
      <c r="G354" s="274"/>
      <c r="H354" s="277">
        <v>303.35000000000002</v>
      </c>
      <c r="I354" s="278"/>
      <c r="J354" s="274"/>
      <c r="K354" s="274"/>
      <c r="L354" s="279"/>
      <c r="M354" s="280"/>
      <c r="N354" s="281"/>
      <c r="O354" s="281"/>
      <c r="P354" s="281"/>
      <c r="Q354" s="281"/>
      <c r="R354" s="281"/>
      <c r="S354" s="281"/>
      <c r="T354" s="28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83" t="s">
        <v>906</v>
      </c>
      <c r="AU354" s="283" t="s">
        <v>85</v>
      </c>
      <c r="AV354" s="14" t="s">
        <v>196</v>
      </c>
      <c r="AW354" s="14" t="s">
        <v>33</v>
      </c>
      <c r="AX354" s="14" t="s">
        <v>83</v>
      </c>
      <c r="AY354" s="283" t="s">
        <v>183</v>
      </c>
    </row>
    <row r="355" s="2" customFormat="1" ht="16.5" customHeight="1">
      <c r="A355" s="39"/>
      <c r="B355" s="40"/>
      <c r="C355" s="228" t="s">
        <v>343</v>
      </c>
      <c r="D355" s="228" t="s">
        <v>186</v>
      </c>
      <c r="E355" s="229" t="s">
        <v>1291</v>
      </c>
      <c r="F355" s="230" t="s">
        <v>1292</v>
      </c>
      <c r="G355" s="231" t="s">
        <v>469</v>
      </c>
      <c r="H355" s="232">
        <v>101.91</v>
      </c>
      <c r="I355" s="233"/>
      <c r="J355" s="234">
        <f>ROUND(I355*H355,2)</f>
        <v>0</v>
      </c>
      <c r="K355" s="230" t="s">
        <v>194</v>
      </c>
      <c r="L355" s="45"/>
      <c r="M355" s="235" t="s">
        <v>1</v>
      </c>
      <c r="N355" s="236" t="s">
        <v>41</v>
      </c>
      <c r="O355" s="92"/>
      <c r="P355" s="237">
        <f>O355*H355</f>
        <v>0</v>
      </c>
      <c r="Q355" s="237">
        <v>0</v>
      </c>
      <c r="R355" s="237">
        <f>Q355*H355</f>
        <v>0</v>
      </c>
      <c r="S355" s="237">
        <v>3.0000000000000001E-05</v>
      </c>
      <c r="T355" s="238">
        <f>S355*H355</f>
        <v>0.0030572999999999998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9" t="s">
        <v>190</v>
      </c>
      <c r="AT355" s="239" t="s">
        <v>186</v>
      </c>
      <c r="AU355" s="239" t="s">
        <v>85</v>
      </c>
      <c r="AY355" s="18" t="s">
        <v>183</v>
      </c>
      <c r="BE355" s="240">
        <f>IF(N355="základní",J355,0)</f>
        <v>0</v>
      </c>
      <c r="BF355" s="240">
        <f>IF(N355="snížená",J355,0)</f>
        <v>0</v>
      </c>
      <c r="BG355" s="240">
        <f>IF(N355="zákl. přenesená",J355,0)</f>
        <v>0</v>
      </c>
      <c r="BH355" s="240">
        <f>IF(N355="sníž. přenesená",J355,0)</f>
        <v>0</v>
      </c>
      <c r="BI355" s="240">
        <f>IF(N355="nulová",J355,0)</f>
        <v>0</v>
      </c>
      <c r="BJ355" s="18" t="s">
        <v>83</v>
      </c>
      <c r="BK355" s="240">
        <f>ROUND(I355*H355,2)</f>
        <v>0</v>
      </c>
      <c r="BL355" s="18" t="s">
        <v>190</v>
      </c>
      <c r="BM355" s="239" t="s">
        <v>1823</v>
      </c>
    </row>
    <row r="356" s="13" customFormat="1">
      <c r="A356" s="13"/>
      <c r="B356" s="262"/>
      <c r="C356" s="263"/>
      <c r="D356" s="257" t="s">
        <v>906</v>
      </c>
      <c r="E356" s="264" t="s">
        <v>1</v>
      </c>
      <c r="F356" s="265" t="s">
        <v>1824</v>
      </c>
      <c r="G356" s="263"/>
      <c r="H356" s="266">
        <v>72.209999999999994</v>
      </c>
      <c r="I356" s="267"/>
      <c r="J356" s="263"/>
      <c r="K356" s="263"/>
      <c r="L356" s="268"/>
      <c r="M356" s="269"/>
      <c r="N356" s="270"/>
      <c r="O356" s="270"/>
      <c r="P356" s="270"/>
      <c r="Q356" s="270"/>
      <c r="R356" s="270"/>
      <c r="S356" s="270"/>
      <c r="T356" s="27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72" t="s">
        <v>906</v>
      </c>
      <c r="AU356" s="272" t="s">
        <v>85</v>
      </c>
      <c r="AV356" s="13" t="s">
        <v>85</v>
      </c>
      <c r="AW356" s="13" t="s">
        <v>33</v>
      </c>
      <c r="AX356" s="13" t="s">
        <v>76</v>
      </c>
      <c r="AY356" s="272" t="s">
        <v>183</v>
      </c>
    </row>
    <row r="357" s="13" customFormat="1">
      <c r="A357" s="13"/>
      <c r="B357" s="262"/>
      <c r="C357" s="263"/>
      <c r="D357" s="257" t="s">
        <v>906</v>
      </c>
      <c r="E357" s="264" t="s">
        <v>1</v>
      </c>
      <c r="F357" s="265" t="s">
        <v>1825</v>
      </c>
      <c r="G357" s="263"/>
      <c r="H357" s="266">
        <v>29.699999999999999</v>
      </c>
      <c r="I357" s="267"/>
      <c r="J357" s="263"/>
      <c r="K357" s="263"/>
      <c r="L357" s="268"/>
      <c r="M357" s="269"/>
      <c r="N357" s="270"/>
      <c r="O357" s="270"/>
      <c r="P357" s="270"/>
      <c r="Q357" s="270"/>
      <c r="R357" s="270"/>
      <c r="S357" s="270"/>
      <c r="T357" s="27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72" t="s">
        <v>906</v>
      </c>
      <c r="AU357" s="272" t="s">
        <v>85</v>
      </c>
      <c r="AV357" s="13" t="s">
        <v>85</v>
      </c>
      <c r="AW357" s="13" t="s">
        <v>33</v>
      </c>
      <c r="AX357" s="13" t="s">
        <v>76</v>
      </c>
      <c r="AY357" s="272" t="s">
        <v>183</v>
      </c>
    </row>
    <row r="358" s="14" customFormat="1">
      <c r="A358" s="14"/>
      <c r="B358" s="273"/>
      <c r="C358" s="274"/>
      <c r="D358" s="257" t="s">
        <v>906</v>
      </c>
      <c r="E358" s="275" t="s">
        <v>1</v>
      </c>
      <c r="F358" s="276" t="s">
        <v>920</v>
      </c>
      <c r="G358" s="274"/>
      <c r="H358" s="277">
        <v>101.91</v>
      </c>
      <c r="I358" s="278"/>
      <c r="J358" s="274"/>
      <c r="K358" s="274"/>
      <c r="L358" s="279"/>
      <c r="M358" s="280"/>
      <c r="N358" s="281"/>
      <c r="O358" s="281"/>
      <c r="P358" s="281"/>
      <c r="Q358" s="281"/>
      <c r="R358" s="281"/>
      <c r="S358" s="281"/>
      <c r="T358" s="28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83" t="s">
        <v>906</v>
      </c>
      <c r="AU358" s="283" t="s">
        <v>85</v>
      </c>
      <c r="AV358" s="14" t="s">
        <v>196</v>
      </c>
      <c r="AW358" s="14" t="s">
        <v>33</v>
      </c>
      <c r="AX358" s="14" t="s">
        <v>83</v>
      </c>
      <c r="AY358" s="283" t="s">
        <v>183</v>
      </c>
    </row>
    <row r="359" s="2" customFormat="1" ht="16.5" customHeight="1">
      <c r="A359" s="39"/>
      <c r="B359" s="40"/>
      <c r="C359" s="241" t="s">
        <v>736</v>
      </c>
      <c r="D359" s="241" t="s">
        <v>191</v>
      </c>
      <c r="E359" s="242" t="s">
        <v>1296</v>
      </c>
      <c r="F359" s="243" t="s">
        <v>1297</v>
      </c>
      <c r="G359" s="244" t="s">
        <v>469</v>
      </c>
      <c r="H359" s="245">
        <v>107.006</v>
      </c>
      <c r="I359" s="246"/>
      <c r="J359" s="247">
        <f>ROUND(I359*H359,2)</f>
        <v>0</v>
      </c>
      <c r="K359" s="243" t="s">
        <v>194</v>
      </c>
      <c r="L359" s="248"/>
      <c r="M359" s="249" t="s">
        <v>1</v>
      </c>
      <c r="N359" s="250" t="s">
        <v>41</v>
      </c>
      <c r="O359" s="92"/>
      <c r="P359" s="237">
        <f>O359*H359</f>
        <v>0</v>
      </c>
      <c r="Q359" s="237">
        <v>0</v>
      </c>
      <c r="R359" s="237">
        <f>Q359*H359</f>
        <v>0</v>
      </c>
      <c r="S359" s="237">
        <v>0</v>
      </c>
      <c r="T359" s="238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9" t="s">
        <v>195</v>
      </c>
      <c r="AT359" s="239" t="s">
        <v>191</v>
      </c>
      <c r="AU359" s="239" t="s">
        <v>85</v>
      </c>
      <c r="AY359" s="18" t="s">
        <v>183</v>
      </c>
      <c r="BE359" s="240">
        <f>IF(N359="základní",J359,0)</f>
        <v>0</v>
      </c>
      <c r="BF359" s="240">
        <f>IF(N359="snížená",J359,0)</f>
        <v>0</v>
      </c>
      <c r="BG359" s="240">
        <f>IF(N359="zákl. přenesená",J359,0)</f>
        <v>0</v>
      </c>
      <c r="BH359" s="240">
        <f>IF(N359="sníž. přenesená",J359,0)</f>
        <v>0</v>
      </c>
      <c r="BI359" s="240">
        <f>IF(N359="nulová",J359,0)</f>
        <v>0</v>
      </c>
      <c r="BJ359" s="18" t="s">
        <v>83</v>
      </c>
      <c r="BK359" s="240">
        <f>ROUND(I359*H359,2)</f>
        <v>0</v>
      </c>
      <c r="BL359" s="18" t="s">
        <v>190</v>
      </c>
      <c r="BM359" s="239" t="s">
        <v>1826</v>
      </c>
    </row>
    <row r="360" s="13" customFormat="1">
      <c r="A360" s="13"/>
      <c r="B360" s="262"/>
      <c r="C360" s="263"/>
      <c r="D360" s="257" t="s">
        <v>906</v>
      </c>
      <c r="E360" s="263"/>
      <c r="F360" s="265" t="s">
        <v>1827</v>
      </c>
      <c r="G360" s="263"/>
      <c r="H360" s="266">
        <v>107.006</v>
      </c>
      <c r="I360" s="267"/>
      <c r="J360" s="263"/>
      <c r="K360" s="263"/>
      <c r="L360" s="268"/>
      <c r="M360" s="269"/>
      <c r="N360" s="270"/>
      <c r="O360" s="270"/>
      <c r="P360" s="270"/>
      <c r="Q360" s="270"/>
      <c r="R360" s="270"/>
      <c r="S360" s="270"/>
      <c r="T360" s="27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72" t="s">
        <v>906</v>
      </c>
      <c r="AU360" s="272" t="s">
        <v>85</v>
      </c>
      <c r="AV360" s="13" t="s">
        <v>85</v>
      </c>
      <c r="AW360" s="13" t="s">
        <v>4</v>
      </c>
      <c r="AX360" s="13" t="s">
        <v>83</v>
      </c>
      <c r="AY360" s="272" t="s">
        <v>183</v>
      </c>
    </row>
    <row r="361" s="2" customFormat="1" ht="21.75" customHeight="1">
      <c r="A361" s="39"/>
      <c r="B361" s="40"/>
      <c r="C361" s="228" t="s">
        <v>346</v>
      </c>
      <c r="D361" s="228" t="s">
        <v>186</v>
      </c>
      <c r="E361" s="229" t="s">
        <v>1300</v>
      </c>
      <c r="F361" s="230" t="s">
        <v>1301</v>
      </c>
      <c r="G361" s="231" t="s">
        <v>469</v>
      </c>
      <c r="H361" s="232">
        <v>84.180000000000007</v>
      </c>
      <c r="I361" s="233"/>
      <c r="J361" s="234">
        <f>ROUND(I361*H361,2)</f>
        <v>0</v>
      </c>
      <c r="K361" s="230" t="s">
        <v>194</v>
      </c>
      <c r="L361" s="45"/>
      <c r="M361" s="235" t="s">
        <v>1</v>
      </c>
      <c r="N361" s="236" t="s">
        <v>41</v>
      </c>
      <c r="O361" s="92"/>
      <c r="P361" s="237">
        <f>O361*H361</f>
        <v>0</v>
      </c>
      <c r="Q361" s="237">
        <v>0</v>
      </c>
      <c r="R361" s="237">
        <f>Q361*H361</f>
        <v>0</v>
      </c>
      <c r="S361" s="237">
        <v>3.0000000000000001E-05</v>
      </c>
      <c r="T361" s="238">
        <f>S361*H361</f>
        <v>0.0025254000000000001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9" t="s">
        <v>190</v>
      </c>
      <c r="AT361" s="239" t="s">
        <v>186</v>
      </c>
      <c r="AU361" s="239" t="s">
        <v>85</v>
      </c>
      <c r="AY361" s="18" t="s">
        <v>183</v>
      </c>
      <c r="BE361" s="240">
        <f>IF(N361="základní",J361,0)</f>
        <v>0</v>
      </c>
      <c r="BF361" s="240">
        <f>IF(N361="snížená",J361,0)</f>
        <v>0</v>
      </c>
      <c r="BG361" s="240">
        <f>IF(N361="zákl. přenesená",J361,0)</f>
        <v>0</v>
      </c>
      <c r="BH361" s="240">
        <f>IF(N361="sníž. přenesená",J361,0)</f>
        <v>0</v>
      </c>
      <c r="BI361" s="240">
        <f>IF(N361="nulová",J361,0)</f>
        <v>0</v>
      </c>
      <c r="BJ361" s="18" t="s">
        <v>83</v>
      </c>
      <c r="BK361" s="240">
        <f>ROUND(I361*H361,2)</f>
        <v>0</v>
      </c>
      <c r="BL361" s="18" t="s">
        <v>190</v>
      </c>
      <c r="BM361" s="239" t="s">
        <v>1828</v>
      </c>
    </row>
    <row r="362" s="13" customFormat="1">
      <c r="A362" s="13"/>
      <c r="B362" s="262"/>
      <c r="C362" s="263"/>
      <c r="D362" s="257" t="s">
        <v>906</v>
      </c>
      <c r="E362" s="264" t="s">
        <v>1</v>
      </c>
      <c r="F362" s="265" t="s">
        <v>1829</v>
      </c>
      <c r="G362" s="263"/>
      <c r="H362" s="266">
        <v>70.920000000000002</v>
      </c>
      <c r="I362" s="267"/>
      <c r="J362" s="263"/>
      <c r="K362" s="263"/>
      <c r="L362" s="268"/>
      <c r="M362" s="269"/>
      <c r="N362" s="270"/>
      <c r="O362" s="270"/>
      <c r="P362" s="270"/>
      <c r="Q362" s="270"/>
      <c r="R362" s="270"/>
      <c r="S362" s="270"/>
      <c r="T362" s="27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72" t="s">
        <v>906</v>
      </c>
      <c r="AU362" s="272" t="s">
        <v>85</v>
      </c>
      <c r="AV362" s="13" t="s">
        <v>85</v>
      </c>
      <c r="AW362" s="13" t="s">
        <v>33</v>
      </c>
      <c r="AX362" s="13" t="s">
        <v>76</v>
      </c>
      <c r="AY362" s="272" t="s">
        <v>183</v>
      </c>
    </row>
    <row r="363" s="13" customFormat="1">
      <c r="A363" s="13"/>
      <c r="B363" s="262"/>
      <c r="C363" s="263"/>
      <c r="D363" s="257" t="s">
        <v>906</v>
      </c>
      <c r="E363" s="264" t="s">
        <v>1</v>
      </c>
      <c r="F363" s="265" t="s">
        <v>1830</v>
      </c>
      <c r="G363" s="263"/>
      <c r="H363" s="266">
        <v>13.26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72" t="s">
        <v>906</v>
      </c>
      <c r="AU363" s="272" t="s">
        <v>85</v>
      </c>
      <c r="AV363" s="13" t="s">
        <v>85</v>
      </c>
      <c r="AW363" s="13" t="s">
        <v>33</v>
      </c>
      <c r="AX363" s="13" t="s">
        <v>76</v>
      </c>
      <c r="AY363" s="272" t="s">
        <v>183</v>
      </c>
    </row>
    <row r="364" s="14" customFormat="1">
      <c r="A364" s="14"/>
      <c r="B364" s="273"/>
      <c r="C364" s="274"/>
      <c r="D364" s="257" t="s">
        <v>906</v>
      </c>
      <c r="E364" s="275" t="s">
        <v>1</v>
      </c>
      <c r="F364" s="276" t="s">
        <v>920</v>
      </c>
      <c r="G364" s="274"/>
      <c r="H364" s="277">
        <v>84.180000000000007</v>
      </c>
      <c r="I364" s="278"/>
      <c r="J364" s="274"/>
      <c r="K364" s="274"/>
      <c r="L364" s="279"/>
      <c r="M364" s="280"/>
      <c r="N364" s="281"/>
      <c r="O364" s="281"/>
      <c r="P364" s="281"/>
      <c r="Q364" s="281"/>
      <c r="R364" s="281"/>
      <c r="S364" s="281"/>
      <c r="T364" s="28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83" t="s">
        <v>906</v>
      </c>
      <c r="AU364" s="283" t="s">
        <v>85</v>
      </c>
      <c r="AV364" s="14" t="s">
        <v>196</v>
      </c>
      <c r="AW364" s="14" t="s">
        <v>33</v>
      </c>
      <c r="AX364" s="14" t="s">
        <v>83</v>
      </c>
      <c r="AY364" s="283" t="s">
        <v>183</v>
      </c>
    </row>
    <row r="365" s="2" customFormat="1" ht="16.5" customHeight="1">
      <c r="A365" s="39"/>
      <c r="B365" s="40"/>
      <c r="C365" s="241" t="s">
        <v>516</v>
      </c>
      <c r="D365" s="241" t="s">
        <v>191</v>
      </c>
      <c r="E365" s="242" t="s">
        <v>1305</v>
      </c>
      <c r="F365" s="243" t="s">
        <v>1306</v>
      </c>
      <c r="G365" s="244" t="s">
        <v>469</v>
      </c>
      <c r="H365" s="245">
        <v>88.388999999999996</v>
      </c>
      <c r="I365" s="246"/>
      <c r="J365" s="247">
        <f>ROUND(I365*H365,2)</f>
        <v>0</v>
      </c>
      <c r="K365" s="243" t="s">
        <v>194</v>
      </c>
      <c r="L365" s="248"/>
      <c r="M365" s="249" t="s">
        <v>1</v>
      </c>
      <c r="N365" s="250" t="s">
        <v>41</v>
      </c>
      <c r="O365" s="92"/>
      <c r="P365" s="237">
        <f>O365*H365</f>
        <v>0</v>
      </c>
      <c r="Q365" s="237">
        <v>0</v>
      </c>
      <c r="R365" s="237">
        <f>Q365*H365</f>
        <v>0</v>
      </c>
      <c r="S365" s="237">
        <v>0</v>
      </c>
      <c r="T365" s="238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9" t="s">
        <v>195</v>
      </c>
      <c r="AT365" s="239" t="s">
        <v>191</v>
      </c>
      <c r="AU365" s="239" t="s">
        <v>85</v>
      </c>
      <c r="AY365" s="18" t="s">
        <v>183</v>
      </c>
      <c r="BE365" s="240">
        <f>IF(N365="základní",J365,0)</f>
        <v>0</v>
      </c>
      <c r="BF365" s="240">
        <f>IF(N365="snížená",J365,0)</f>
        <v>0</v>
      </c>
      <c r="BG365" s="240">
        <f>IF(N365="zákl. přenesená",J365,0)</f>
        <v>0</v>
      </c>
      <c r="BH365" s="240">
        <f>IF(N365="sníž. přenesená",J365,0)</f>
        <v>0</v>
      </c>
      <c r="BI365" s="240">
        <f>IF(N365="nulová",J365,0)</f>
        <v>0</v>
      </c>
      <c r="BJ365" s="18" t="s">
        <v>83</v>
      </c>
      <c r="BK365" s="240">
        <f>ROUND(I365*H365,2)</f>
        <v>0</v>
      </c>
      <c r="BL365" s="18" t="s">
        <v>190</v>
      </c>
      <c r="BM365" s="239" t="s">
        <v>1831</v>
      </c>
    </row>
    <row r="366" s="13" customFormat="1">
      <c r="A366" s="13"/>
      <c r="B366" s="262"/>
      <c r="C366" s="263"/>
      <c r="D366" s="257" t="s">
        <v>906</v>
      </c>
      <c r="E366" s="263"/>
      <c r="F366" s="265" t="s">
        <v>1832</v>
      </c>
      <c r="G366" s="263"/>
      <c r="H366" s="266">
        <v>88.388999999999996</v>
      </c>
      <c r="I366" s="267"/>
      <c r="J366" s="263"/>
      <c r="K366" s="263"/>
      <c r="L366" s="268"/>
      <c r="M366" s="269"/>
      <c r="N366" s="270"/>
      <c r="O366" s="270"/>
      <c r="P366" s="270"/>
      <c r="Q366" s="270"/>
      <c r="R366" s="270"/>
      <c r="S366" s="270"/>
      <c r="T366" s="27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72" t="s">
        <v>906</v>
      </c>
      <c r="AU366" s="272" t="s">
        <v>85</v>
      </c>
      <c r="AV366" s="13" t="s">
        <v>85</v>
      </c>
      <c r="AW366" s="13" t="s">
        <v>4</v>
      </c>
      <c r="AX366" s="13" t="s">
        <v>83</v>
      </c>
      <c r="AY366" s="272" t="s">
        <v>183</v>
      </c>
    </row>
    <row r="367" s="2" customFormat="1" ht="24.15" customHeight="1">
      <c r="A367" s="39"/>
      <c r="B367" s="40"/>
      <c r="C367" s="228" t="s">
        <v>351</v>
      </c>
      <c r="D367" s="228" t="s">
        <v>186</v>
      </c>
      <c r="E367" s="229" t="s">
        <v>1309</v>
      </c>
      <c r="F367" s="230" t="s">
        <v>1310</v>
      </c>
      <c r="G367" s="231" t="s">
        <v>469</v>
      </c>
      <c r="H367" s="232">
        <v>324.24900000000002</v>
      </c>
      <c r="I367" s="233"/>
      <c r="J367" s="234">
        <f>ROUND(I367*H367,2)</f>
        <v>0</v>
      </c>
      <c r="K367" s="230" t="s">
        <v>194</v>
      </c>
      <c r="L367" s="45"/>
      <c r="M367" s="235" t="s">
        <v>1</v>
      </c>
      <c r="N367" s="236" t="s">
        <v>41</v>
      </c>
      <c r="O367" s="92"/>
      <c r="P367" s="237">
        <f>O367*H367</f>
        <v>0</v>
      </c>
      <c r="Q367" s="237">
        <v>0.00020000000000000001</v>
      </c>
      <c r="R367" s="237">
        <f>Q367*H367</f>
        <v>0.064849800000000013</v>
      </c>
      <c r="S367" s="237">
        <v>0</v>
      </c>
      <c r="T367" s="238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9" t="s">
        <v>190</v>
      </c>
      <c r="AT367" s="239" t="s">
        <v>186</v>
      </c>
      <c r="AU367" s="239" t="s">
        <v>85</v>
      </c>
      <c r="AY367" s="18" t="s">
        <v>183</v>
      </c>
      <c r="BE367" s="240">
        <f>IF(N367="základní",J367,0)</f>
        <v>0</v>
      </c>
      <c r="BF367" s="240">
        <f>IF(N367="snížená",J367,0)</f>
        <v>0</v>
      </c>
      <c r="BG367" s="240">
        <f>IF(N367="zákl. přenesená",J367,0)</f>
        <v>0</v>
      </c>
      <c r="BH367" s="240">
        <f>IF(N367="sníž. přenesená",J367,0)</f>
        <v>0</v>
      </c>
      <c r="BI367" s="240">
        <f>IF(N367="nulová",J367,0)</f>
        <v>0</v>
      </c>
      <c r="BJ367" s="18" t="s">
        <v>83</v>
      </c>
      <c r="BK367" s="240">
        <f>ROUND(I367*H367,2)</f>
        <v>0</v>
      </c>
      <c r="BL367" s="18" t="s">
        <v>190</v>
      </c>
      <c r="BM367" s="239" t="s">
        <v>1833</v>
      </c>
    </row>
    <row r="368" s="2" customFormat="1" ht="33" customHeight="1">
      <c r="A368" s="39"/>
      <c r="B368" s="40"/>
      <c r="C368" s="228" t="s">
        <v>525</v>
      </c>
      <c r="D368" s="228" t="s">
        <v>186</v>
      </c>
      <c r="E368" s="229" t="s">
        <v>1312</v>
      </c>
      <c r="F368" s="230" t="s">
        <v>1313</v>
      </c>
      <c r="G368" s="231" t="s">
        <v>469</v>
      </c>
      <c r="H368" s="232">
        <v>324.24900000000002</v>
      </c>
      <c r="I368" s="233"/>
      <c r="J368" s="234">
        <f>ROUND(I368*H368,2)</f>
        <v>0</v>
      </c>
      <c r="K368" s="230" t="s">
        <v>194</v>
      </c>
      <c r="L368" s="45"/>
      <c r="M368" s="235" t="s">
        <v>1</v>
      </c>
      <c r="N368" s="236" t="s">
        <v>41</v>
      </c>
      <c r="O368" s="92"/>
      <c r="P368" s="237">
        <f>O368*H368</f>
        <v>0</v>
      </c>
      <c r="Q368" s="237">
        <v>0.00027999999999999998</v>
      </c>
      <c r="R368" s="237">
        <f>Q368*H368</f>
        <v>0.090789720000000004</v>
      </c>
      <c r="S368" s="237">
        <v>0</v>
      </c>
      <c r="T368" s="238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9" t="s">
        <v>190</v>
      </c>
      <c r="AT368" s="239" t="s">
        <v>186</v>
      </c>
      <c r="AU368" s="239" t="s">
        <v>85</v>
      </c>
      <c r="AY368" s="18" t="s">
        <v>183</v>
      </c>
      <c r="BE368" s="240">
        <f>IF(N368="základní",J368,0)</f>
        <v>0</v>
      </c>
      <c r="BF368" s="240">
        <f>IF(N368="snížená",J368,0)</f>
        <v>0</v>
      </c>
      <c r="BG368" s="240">
        <f>IF(N368="zákl. přenesená",J368,0)</f>
        <v>0</v>
      </c>
      <c r="BH368" s="240">
        <f>IF(N368="sníž. přenesená",J368,0)</f>
        <v>0</v>
      </c>
      <c r="BI368" s="240">
        <f>IF(N368="nulová",J368,0)</f>
        <v>0</v>
      </c>
      <c r="BJ368" s="18" t="s">
        <v>83</v>
      </c>
      <c r="BK368" s="240">
        <f>ROUND(I368*H368,2)</f>
        <v>0</v>
      </c>
      <c r="BL368" s="18" t="s">
        <v>190</v>
      </c>
      <c r="BM368" s="239" t="s">
        <v>1834</v>
      </c>
    </row>
    <row r="369" s="13" customFormat="1">
      <c r="A369" s="13"/>
      <c r="B369" s="262"/>
      <c r="C369" s="263"/>
      <c r="D369" s="257" t="s">
        <v>906</v>
      </c>
      <c r="E369" s="264" t="s">
        <v>1</v>
      </c>
      <c r="F369" s="265" t="s">
        <v>1821</v>
      </c>
      <c r="G369" s="263"/>
      <c r="H369" s="266">
        <v>227.53999999999999</v>
      </c>
      <c r="I369" s="267"/>
      <c r="J369" s="263"/>
      <c r="K369" s="263"/>
      <c r="L369" s="268"/>
      <c r="M369" s="269"/>
      <c r="N369" s="270"/>
      <c r="O369" s="270"/>
      <c r="P369" s="270"/>
      <c r="Q369" s="270"/>
      <c r="R369" s="270"/>
      <c r="S369" s="270"/>
      <c r="T369" s="27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72" t="s">
        <v>906</v>
      </c>
      <c r="AU369" s="272" t="s">
        <v>85</v>
      </c>
      <c r="AV369" s="13" t="s">
        <v>85</v>
      </c>
      <c r="AW369" s="13" t="s">
        <v>33</v>
      </c>
      <c r="AX369" s="13" t="s">
        <v>76</v>
      </c>
      <c r="AY369" s="272" t="s">
        <v>183</v>
      </c>
    </row>
    <row r="370" s="13" customFormat="1">
      <c r="A370" s="13"/>
      <c r="B370" s="262"/>
      <c r="C370" s="263"/>
      <c r="D370" s="257" t="s">
        <v>906</v>
      </c>
      <c r="E370" s="264" t="s">
        <v>1</v>
      </c>
      <c r="F370" s="265" t="s">
        <v>1822</v>
      </c>
      <c r="G370" s="263"/>
      <c r="H370" s="266">
        <v>75.810000000000002</v>
      </c>
      <c r="I370" s="267"/>
      <c r="J370" s="263"/>
      <c r="K370" s="263"/>
      <c r="L370" s="268"/>
      <c r="M370" s="269"/>
      <c r="N370" s="270"/>
      <c r="O370" s="270"/>
      <c r="P370" s="270"/>
      <c r="Q370" s="270"/>
      <c r="R370" s="270"/>
      <c r="S370" s="270"/>
      <c r="T370" s="27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72" t="s">
        <v>906</v>
      </c>
      <c r="AU370" s="272" t="s">
        <v>85</v>
      </c>
      <c r="AV370" s="13" t="s">
        <v>85</v>
      </c>
      <c r="AW370" s="13" t="s">
        <v>33</v>
      </c>
      <c r="AX370" s="13" t="s">
        <v>76</v>
      </c>
      <c r="AY370" s="272" t="s">
        <v>183</v>
      </c>
    </row>
    <row r="371" s="13" customFormat="1">
      <c r="A371" s="13"/>
      <c r="B371" s="262"/>
      <c r="C371" s="263"/>
      <c r="D371" s="257" t="s">
        <v>906</v>
      </c>
      <c r="E371" s="264" t="s">
        <v>1</v>
      </c>
      <c r="F371" s="265" t="s">
        <v>1835</v>
      </c>
      <c r="G371" s="263"/>
      <c r="H371" s="266">
        <v>20.899000000000001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72" t="s">
        <v>906</v>
      </c>
      <c r="AU371" s="272" t="s">
        <v>85</v>
      </c>
      <c r="AV371" s="13" t="s">
        <v>85</v>
      </c>
      <c r="AW371" s="13" t="s">
        <v>33</v>
      </c>
      <c r="AX371" s="13" t="s">
        <v>76</v>
      </c>
      <c r="AY371" s="272" t="s">
        <v>183</v>
      </c>
    </row>
    <row r="372" s="14" customFormat="1">
      <c r="A372" s="14"/>
      <c r="B372" s="273"/>
      <c r="C372" s="274"/>
      <c r="D372" s="257" t="s">
        <v>906</v>
      </c>
      <c r="E372" s="275" t="s">
        <v>1</v>
      </c>
      <c r="F372" s="276" t="s">
        <v>920</v>
      </c>
      <c r="G372" s="274"/>
      <c r="H372" s="277">
        <v>324.24900000000002</v>
      </c>
      <c r="I372" s="278"/>
      <c r="J372" s="274"/>
      <c r="K372" s="274"/>
      <c r="L372" s="279"/>
      <c r="M372" s="280"/>
      <c r="N372" s="281"/>
      <c r="O372" s="281"/>
      <c r="P372" s="281"/>
      <c r="Q372" s="281"/>
      <c r="R372" s="281"/>
      <c r="S372" s="281"/>
      <c r="T372" s="28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83" t="s">
        <v>906</v>
      </c>
      <c r="AU372" s="283" t="s">
        <v>85</v>
      </c>
      <c r="AV372" s="14" t="s">
        <v>196</v>
      </c>
      <c r="AW372" s="14" t="s">
        <v>33</v>
      </c>
      <c r="AX372" s="14" t="s">
        <v>83</v>
      </c>
      <c r="AY372" s="283" t="s">
        <v>183</v>
      </c>
    </row>
    <row r="373" s="12" customFormat="1" ht="25.92" customHeight="1">
      <c r="A373" s="12"/>
      <c r="B373" s="212"/>
      <c r="C373" s="213"/>
      <c r="D373" s="214" t="s">
        <v>75</v>
      </c>
      <c r="E373" s="215" t="s">
        <v>141</v>
      </c>
      <c r="F373" s="215" t="s">
        <v>142</v>
      </c>
      <c r="G373" s="213"/>
      <c r="H373" s="213"/>
      <c r="I373" s="216"/>
      <c r="J373" s="217">
        <f>BK373</f>
        <v>0</v>
      </c>
      <c r="K373" s="213"/>
      <c r="L373" s="218"/>
      <c r="M373" s="219"/>
      <c r="N373" s="220"/>
      <c r="O373" s="220"/>
      <c r="P373" s="221">
        <f>SUM(P374:P378)</f>
        <v>0</v>
      </c>
      <c r="Q373" s="220"/>
      <c r="R373" s="221">
        <f>SUM(R374:R378)</f>
        <v>0</v>
      </c>
      <c r="S373" s="220"/>
      <c r="T373" s="222">
        <f>SUM(T374:T378)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23" t="s">
        <v>203</v>
      </c>
      <c r="AT373" s="224" t="s">
        <v>75</v>
      </c>
      <c r="AU373" s="224" t="s">
        <v>76</v>
      </c>
      <c r="AY373" s="223" t="s">
        <v>183</v>
      </c>
      <c r="BK373" s="225">
        <f>SUM(BK374:BK378)</f>
        <v>0</v>
      </c>
    </row>
    <row r="374" s="2" customFormat="1" ht="16.5" customHeight="1">
      <c r="A374" s="39"/>
      <c r="B374" s="40"/>
      <c r="C374" s="228" t="s">
        <v>354</v>
      </c>
      <c r="D374" s="228" t="s">
        <v>186</v>
      </c>
      <c r="E374" s="229" t="s">
        <v>517</v>
      </c>
      <c r="F374" s="230" t="s">
        <v>518</v>
      </c>
      <c r="G374" s="231" t="s">
        <v>238</v>
      </c>
      <c r="H374" s="232">
        <v>1</v>
      </c>
      <c r="I374" s="233"/>
      <c r="J374" s="234">
        <f>ROUND(I374*H374,2)</f>
        <v>0</v>
      </c>
      <c r="K374" s="230" t="s">
        <v>1080</v>
      </c>
      <c r="L374" s="45"/>
      <c r="M374" s="235" t="s">
        <v>1</v>
      </c>
      <c r="N374" s="236" t="s">
        <v>41</v>
      </c>
      <c r="O374" s="92"/>
      <c r="P374" s="237">
        <f>O374*H374</f>
        <v>0</v>
      </c>
      <c r="Q374" s="237">
        <v>0</v>
      </c>
      <c r="R374" s="237">
        <f>Q374*H374</f>
        <v>0</v>
      </c>
      <c r="S374" s="237">
        <v>0</v>
      </c>
      <c r="T374" s="238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9" t="s">
        <v>1318</v>
      </c>
      <c r="AT374" s="239" t="s">
        <v>186</v>
      </c>
      <c r="AU374" s="239" t="s">
        <v>83</v>
      </c>
      <c r="AY374" s="18" t="s">
        <v>183</v>
      </c>
      <c r="BE374" s="240">
        <f>IF(N374="základní",J374,0)</f>
        <v>0</v>
      </c>
      <c r="BF374" s="240">
        <f>IF(N374="snížená",J374,0)</f>
        <v>0</v>
      </c>
      <c r="BG374" s="240">
        <f>IF(N374="zákl. přenesená",J374,0)</f>
        <v>0</v>
      </c>
      <c r="BH374" s="240">
        <f>IF(N374="sníž. přenesená",J374,0)</f>
        <v>0</v>
      </c>
      <c r="BI374" s="240">
        <f>IF(N374="nulová",J374,0)</f>
        <v>0</v>
      </c>
      <c r="BJ374" s="18" t="s">
        <v>83</v>
      </c>
      <c r="BK374" s="240">
        <f>ROUND(I374*H374,2)</f>
        <v>0</v>
      </c>
      <c r="BL374" s="18" t="s">
        <v>1318</v>
      </c>
      <c r="BM374" s="239" t="s">
        <v>1836</v>
      </c>
    </row>
    <row r="375" s="2" customFormat="1" ht="16.5" customHeight="1">
      <c r="A375" s="39"/>
      <c r="B375" s="40"/>
      <c r="C375" s="228" t="s">
        <v>532</v>
      </c>
      <c r="D375" s="228" t="s">
        <v>186</v>
      </c>
      <c r="E375" s="229" t="s">
        <v>1320</v>
      </c>
      <c r="F375" s="230" t="s">
        <v>1321</v>
      </c>
      <c r="G375" s="231" t="s">
        <v>232</v>
      </c>
      <c r="H375" s="251"/>
      <c r="I375" s="233"/>
      <c r="J375" s="234">
        <f>ROUND(I375*H375,2)</f>
        <v>0</v>
      </c>
      <c r="K375" s="230" t="s">
        <v>1080</v>
      </c>
      <c r="L375" s="45"/>
      <c r="M375" s="235" t="s">
        <v>1</v>
      </c>
      <c r="N375" s="236" t="s">
        <v>41</v>
      </c>
      <c r="O375" s="92"/>
      <c r="P375" s="237">
        <f>O375*H375</f>
        <v>0</v>
      </c>
      <c r="Q375" s="237">
        <v>0</v>
      </c>
      <c r="R375" s="237">
        <f>Q375*H375</f>
        <v>0</v>
      </c>
      <c r="S375" s="237">
        <v>0</v>
      </c>
      <c r="T375" s="23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9" t="s">
        <v>1318</v>
      </c>
      <c r="AT375" s="239" t="s">
        <v>186</v>
      </c>
      <c r="AU375" s="239" t="s">
        <v>83</v>
      </c>
      <c r="AY375" s="18" t="s">
        <v>183</v>
      </c>
      <c r="BE375" s="240">
        <f>IF(N375="základní",J375,0)</f>
        <v>0</v>
      </c>
      <c r="BF375" s="240">
        <f>IF(N375="snížená",J375,0)</f>
        <v>0</v>
      </c>
      <c r="BG375" s="240">
        <f>IF(N375="zákl. přenesená",J375,0)</f>
        <v>0</v>
      </c>
      <c r="BH375" s="240">
        <f>IF(N375="sníž. přenesená",J375,0)</f>
        <v>0</v>
      </c>
      <c r="BI375" s="240">
        <f>IF(N375="nulová",J375,0)</f>
        <v>0</v>
      </c>
      <c r="BJ375" s="18" t="s">
        <v>83</v>
      </c>
      <c r="BK375" s="240">
        <f>ROUND(I375*H375,2)</f>
        <v>0</v>
      </c>
      <c r="BL375" s="18" t="s">
        <v>1318</v>
      </c>
      <c r="BM375" s="239" t="s">
        <v>1837</v>
      </c>
    </row>
    <row r="376" s="2" customFormat="1" ht="21.75" customHeight="1">
      <c r="A376" s="39"/>
      <c r="B376" s="40"/>
      <c r="C376" s="228" t="s">
        <v>360</v>
      </c>
      <c r="D376" s="228" t="s">
        <v>186</v>
      </c>
      <c r="E376" s="229" t="s">
        <v>1323</v>
      </c>
      <c r="F376" s="230" t="s">
        <v>1324</v>
      </c>
      <c r="G376" s="231" t="s">
        <v>238</v>
      </c>
      <c r="H376" s="232">
        <v>1</v>
      </c>
      <c r="I376" s="233"/>
      <c r="J376" s="234">
        <f>ROUND(I376*H376,2)</f>
        <v>0</v>
      </c>
      <c r="K376" s="230" t="s">
        <v>1080</v>
      </c>
      <c r="L376" s="45"/>
      <c r="M376" s="235" t="s">
        <v>1</v>
      </c>
      <c r="N376" s="236" t="s">
        <v>41</v>
      </c>
      <c r="O376" s="92"/>
      <c r="P376" s="237">
        <f>O376*H376</f>
        <v>0</v>
      </c>
      <c r="Q376" s="237">
        <v>0</v>
      </c>
      <c r="R376" s="237">
        <f>Q376*H376</f>
        <v>0</v>
      </c>
      <c r="S376" s="237">
        <v>0</v>
      </c>
      <c r="T376" s="238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9" t="s">
        <v>1318</v>
      </c>
      <c r="AT376" s="239" t="s">
        <v>186</v>
      </c>
      <c r="AU376" s="239" t="s">
        <v>83</v>
      </c>
      <c r="AY376" s="18" t="s">
        <v>183</v>
      </c>
      <c r="BE376" s="240">
        <f>IF(N376="základní",J376,0)</f>
        <v>0</v>
      </c>
      <c r="BF376" s="240">
        <f>IF(N376="snížená",J376,0)</f>
        <v>0</v>
      </c>
      <c r="BG376" s="240">
        <f>IF(N376="zákl. přenesená",J376,0)</f>
        <v>0</v>
      </c>
      <c r="BH376" s="240">
        <f>IF(N376="sníž. přenesená",J376,0)</f>
        <v>0</v>
      </c>
      <c r="BI376" s="240">
        <f>IF(N376="nulová",J376,0)</f>
        <v>0</v>
      </c>
      <c r="BJ376" s="18" t="s">
        <v>83</v>
      </c>
      <c r="BK376" s="240">
        <f>ROUND(I376*H376,2)</f>
        <v>0</v>
      </c>
      <c r="BL376" s="18" t="s">
        <v>1318</v>
      </c>
      <c r="BM376" s="239" t="s">
        <v>1838</v>
      </c>
    </row>
    <row r="377" s="2" customFormat="1" ht="16.5" customHeight="1">
      <c r="A377" s="39"/>
      <c r="B377" s="40"/>
      <c r="C377" s="228" t="s">
        <v>540</v>
      </c>
      <c r="D377" s="228" t="s">
        <v>186</v>
      </c>
      <c r="E377" s="229" t="s">
        <v>1326</v>
      </c>
      <c r="F377" s="230" t="s">
        <v>1327</v>
      </c>
      <c r="G377" s="231" t="s">
        <v>232</v>
      </c>
      <c r="H377" s="251"/>
      <c r="I377" s="233"/>
      <c r="J377" s="234">
        <f>ROUND(I377*H377,2)</f>
        <v>0</v>
      </c>
      <c r="K377" s="230" t="s">
        <v>1080</v>
      </c>
      <c r="L377" s="45"/>
      <c r="M377" s="235" t="s">
        <v>1</v>
      </c>
      <c r="N377" s="236" t="s">
        <v>41</v>
      </c>
      <c r="O377" s="92"/>
      <c r="P377" s="237">
        <f>O377*H377</f>
        <v>0</v>
      </c>
      <c r="Q377" s="237">
        <v>0</v>
      </c>
      <c r="R377" s="237">
        <f>Q377*H377</f>
        <v>0</v>
      </c>
      <c r="S377" s="237">
        <v>0</v>
      </c>
      <c r="T377" s="23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9" t="s">
        <v>1318</v>
      </c>
      <c r="AT377" s="239" t="s">
        <v>186</v>
      </c>
      <c r="AU377" s="239" t="s">
        <v>83</v>
      </c>
      <c r="AY377" s="18" t="s">
        <v>183</v>
      </c>
      <c r="BE377" s="240">
        <f>IF(N377="základní",J377,0)</f>
        <v>0</v>
      </c>
      <c r="BF377" s="240">
        <f>IF(N377="snížená",J377,0)</f>
        <v>0</v>
      </c>
      <c r="BG377" s="240">
        <f>IF(N377="zákl. přenesená",J377,0)</f>
        <v>0</v>
      </c>
      <c r="BH377" s="240">
        <f>IF(N377="sníž. přenesená",J377,0)</f>
        <v>0</v>
      </c>
      <c r="BI377" s="240">
        <f>IF(N377="nulová",J377,0)</f>
        <v>0</v>
      </c>
      <c r="BJ377" s="18" t="s">
        <v>83</v>
      </c>
      <c r="BK377" s="240">
        <f>ROUND(I377*H377,2)</f>
        <v>0</v>
      </c>
      <c r="BL377" s="18" t="s">
        <v>1318</v>
      </c>
      <c r="BM377" s="239" t="s">
        <v>1839</v>
      </c>
    </row>
    <row r="378" s="2" customFormat="1" ht="16.5" customHeight="1">
      <c r="A378" s="39"/>
      <c r="B378" s="40"/>
      <c r="C378" s="228" t="s">
        <v>363</v>
      </c>
      <c r="D378" s="228" t="s">
        <v>186</v>
      </c>
      <c r="E378" s="229" t="s">
        <v>1329</v>
      </c>
      <c r="F378" s="230" t="s">
        <v>1330</v>
      </c>
      <c r="G378" s="231" t="s">
        <v>232</v>
      </c>
      <c r="H378" s="251"/>
      <c r="I378" s="233"/>
      <c r="J378" s="234">
        <f>ROUND(I378*H378,2)</f>
        <v>0</v>
      </c>
      <c r="K378" s="230" t="s">
        <v>1080</v>
      </c>
      <c r="L378" s="45"/>
      <c r="M378" s="252" t="s">
        <v>1</v>
      </c>
      <c r="N378" s="253" t="s">
        <v>41</v>
      </c>
      <c r="O378" s="254"/>
      <c r="P378" s="255">
        <f>O378*H378</f>
        <v>0</v>
      </c>
      <c r="Q378" s="255">
        <v>0</v>
      </c>
      <c r="R378" s="255">
        <f>Q378*H378</f>
        <v>0</v>
      </c>
      <c r="S378" s="255">
        <v>0</v>
      </c>
      <c r="T378" s="256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9" t="s">
        <v>1318</v>
      </c>
      <c r="AT378" s="239" t="s">
        <v>186</v>
      </c>
      <c r="AU378" s="239" t="s">
        <v>83</v>
      </c>
      <c r="AY378" s="18" t="s">
        <v>183</v>
      </c>
      <c r="BE378" s="240">
        <f>IF(N378="základní",J378,0)</f>
        <v>0</v>
      </c>
      <c r="BF378" s="240">
        <f>IF(N378="snížená",J378,0)</f>
        <v>0</v>
      </c>
      <c r="BG378" s="240">
        <f>IF(N378="zákl. přenesená",J378,0)</f>
        <v>0</v>
      </c>
      <c r="BH378" s="240">
        <f>IF(N378="sníž. přenesená",J378,0)</f>
        <v>0</v>
      </c>
      <c r="BI378" s="240">
        <f>IF(N378="nulová",J378,0)</f>
        <v>0</v>
      </c>
      <c r="BJ378" s="18" t="s">
        <v>83</v>
      </c>
      <c r="BK378" s="240">
        <f>ROUND(I378*H378,2)</f>
        <v>0</v>
      </c>
      <c r="BL378" s="18" t="s">
        <v>1318</v>
      </c>
      <c r="BM378" s="239" t="s">
        <v>1840</v>
      </c>
    </row>
    <row r="379" s="2" customFormat="1" ht="6.96" customHeight="1">
      <c r="A379" s="39"/>
      <c r="B379" s="67"/>
      <c r="C379" s="68"/>
      <c r="D379" s="68"/>
      <c r="E379" s="68"/>
      <c r="F379" s="68"/>
      <c r="G379" s="68"/>
      <c r="H379" s="68"/>
      <c r="I379" s="68"/>
      <c r="J379" s="68"/>
      <c r="K379" s="68"/>
      <c r="L379" s="45"/>
      <c r="M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</row>
  </sheetData>
  <sheetProtection sheet="1" autoFilter="0" formatColumns="0" formatRows="0" objects="1" scenarios="1" spinCount="100000" saltValue="aTzzJqrD5HIiNREpl0s12Er2nFqzN7TKKAtgKY0+GiRlkKSKXSwO1VVBEo+z9yPaVUAmGFI3Voy4pYx3OkVQaw==" hashValue="HAT312ftZTWy0JN6h5Fo+mRpB1nShe2jzGXzLxW3M9ZE/vbFwgcomopAFRLUqB09KuV7IzxFaRzZKMhr+PWwCg==" algorithmName="SHA-512" password="CC35"/>
  <autoFilter ref="C134:K3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1670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1841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">
        <v>863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864</v>
      </c>
      <c r="F25" s="39"/>
      <c r="G25" s="39"/>
      <c r="H25" s="39"/>
      <c r="I25" s="152" t="s">
        <v>28</v>
      </c>
      <c r="J25" s="142" t="s">
        <v>865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ROUND(J135,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ROUND((SUM(BE135:BE233)),  2)</f>
        <v>0</v>
      </c>
      <c r="G37" s="39"/>
      <c r="H37" s="39"/>
      <c r="I37" s="166">
        <v>0.20999999999999999</v>
      </c>
      <c r="J37" s="165">
        <f>ROUND(((SUM(BE135:BE233))*I37),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ROUND((SUM(BF135:BF233)),  2)</f>
        <v>0</v>
      </c>
      <c r="G38" s="39"/>
      <c r="H38" s="39"/>
      <c r="I38" s="166">
        <v>0.12</v>
      </c>
      <c r="J38" s="165">
        <f>ROUND(((SUM(BF135:BF233))*I38),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ROUND((SUM(BG135:BG233)),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ROUND((SUM(BH135:BH233)),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ROUND((SUM(BI135:BI233)),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1670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SO-02 ZTI - Zdravotechnika - budova II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>ABCD studio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J135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866</v>
      </c>
      <c r="E101" s="193"/>
      <c r="F101" s="193"/>
      <c r="G101" s="193"/>
      <c r="H101" s="193"/>
      <c r="I101" s="193"/>
      <c r="J101" s="194">
        <f>J136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868</v>
      </c>
      <c r="E102" s="198"/>
      <c r="F102" s="198"/>
      <c r="G102" s="198"/>
      <c r="H102" s="198"/>
      <c r="I102" s="198"/>
      <c r="J102" s="199">
        <f>J137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869</v>
      </c>
      <c r="E103" s="198"/>
      <c r="F103" s="198"/>
      <c r="G103" s="198"/>
      <c r="H103" s="198"/>
      <c r="I103" s="198"/>
      <c r="J103" s="199">
        <f>J139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870</v>
      </c>
      <c r="E104" s="198"/>
      <c r="F104" s="198"/>
      <c r="G104" s="198"/>
      <c r="H104" s="198"/>
      <c r="I104" s="198"/>
      <c r="J104" s="199">
        <f>J141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871</v>
      </c>
      <c r="E105" s="198"/>
      <c r="F105" s="198"/>
      <c r="G105" s="198"/>
      <c r="H105" s="198"/>
      <c r="I105" s="198"/>
      <c r="J105" s="199">
        <f>J147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872</v>
      </c>
      <c r="E106" s="198"/>
      <c r="F106" s="198"/>
      <c r="G106" s="198"/>
      <c r="H106" s="198"/>
      <c r="I106" s="198"/>
      <c r="J106" s="199">
        <f>J154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154</v>
      </c>
      <c r="E107" s="193"/>
      <c r="F107" s="193"/>
      <c r="G107" s="193"/>
      <c r="H107" s="193"/>
      <c r="I107" s="193"/>
      <c r="J107" s="194">
        <f>J156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1334</v>
      </c>
      <c r="E108" s="198"/>
      <c r="F108" s="198"/>
      <c r="G108" s="198"/>
      <c r="H108" s="198"/>
      <c r="I108" s="198"/>
      <c r="J108" s="199">
        <f>J157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1335</v>
      </c>
      <c r="E109" s="198"/>
      <c r="F109" s="198"/>
      <c r="G109" s="198"/>
      <c r="H109" s="198"/>
      <c r="I109" s="198"/>
      <c r="J109" s="199">
        <f>J174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1336</v>
      </c>
      <c r="E110" s="198"/>
      <c r="F110" s="198"/>
      <c r="G110" s="198"/>
      <c r="H110" s="198"/>
      <c r="I110" s="198"/>
      <c r="J110" s="199">
        <f>J212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1337</v>
      </c>
      <c r="E111" s="198"/>
      <c r="F111" s="198"/>
      <c r="G111" s="198"/>
      <c r="H111" s="198"/>
      <c r="I111" s="198"/>
      <c r="J111" s="199">
        <f>J230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168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ČZU akce - sloučení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145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1" customFormat="1" ht="16.5" customHeight="1">
      <c r="B123" s="22"/>
      <c r="C123" s="23"/>
      <c r="D123" s="23"/>
      <c r="E123" s="185" t="s">
        <v>861</v>
      </c>
      <c r="F123" s="23"/>
      <c r="G123" s="23"/>
      <c r="H123" s="23"/>
      <c r="I123" s="23"/>
      <c r="J123" s="23"/>
      <c r="K123" s="23"/>
      <c r="L123" s="21"/>
    </row>
    <row r="124" s="1" customFormat="1" ht="12" customHeight="1">
      <c r="B124" s="22"/>
      <c r="C124" s="33" t="s">
        <v>147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295" t="s">
        <v>1670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1332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E13</f>
        <v>SO-02 ZTI - Zdravotechnika - budova II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F16</f>
        <v>areál ČZU v Praze</v>
      </c>
      <c r="G129" s="41"/>
      <c r="H129" s="41"/>
      <c r="I129" s="33" t="s">
        <v>22</v>
      </c>
      <c r="J129" s="80" t="str">
        <f>IF(J16="","",J16)</f>
        <v>15. 7. 2024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E19</f>
        <v>ČZU v Praze, Kamýcká 129, 165 00 Praha 6 - Suchdol</v>
      </c>
      <c r="G131" s="41"/>
      <c r="H131" s="41"/>
      <c r="I131" s="33" t="s">
        <v>31</v>
      </c>
      <c r="J131" s="37" t="str">
        <f>E25</f>
        <v>ABCD studio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IF(E22="","",E22)</f>
        <v>Vyplň údaj</v>
      </c>
      <c r="G132" s="41"/>
      <c r="H132" s="41"/>
      <c r="I132" s="33" t="s">
        <v>34</v>
      </c>
      <c r="J132" s="37" t="str">
        <f>E28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1"/>
      <c r="B134" s="202"/>
      <c r="C134" s="203" t="s">
        <v>169</v>
      </c>
      <c r="D134" s="204" t="s">
        <v>61</v>
      </c>
      <c r="E134" s="204" t="s">
        <v>57</v>
      </c>
      <c r="F134" s="204" t="s">
        <v>58</v>
      </c>
      <c r="G134" s="204" t="s">
        <v>170</v>
      </c>
      <c r="H134" s="204" t="s">
        <v>171</v>
      </c>
      <c r="I134" s="204" t="s">
        <v>172</v>
      </c>
      <c r="J134" s="204" t="s">
        <v>151</v>
      </c>
      <c r="K134" s="205" t="s">
        <v>173</v>
      </c>
      <c r="L134" s="206"/>
      <c r="M134" s="101" t="s">
        <v>1</v>
      </c>
      <c r="N134" s="102" t="s">
        <v>40</v>
      </c>
      <c r="O134" s="102" t="s">
        <v>174</v>
      </c>
      <c r="P134" s="102" t="s">
        <v>175</v>
      </c>
      <c r="Q134" s="102" t="s">
        <v>176</v>
      </c>
      <c r="R134" s="102" t="s">
        <v>177</v>
      </c>
      <c r="S134" s="102" t="s">
        <v>178</v>
      </c>
      <c r="T134" s="103" t="s">
        <v>179</v>
      </c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</row>
    <row r="135" s="2" customFormat="1" ht="22.8" customHeight="1">
      <c r="A135" s="39"/>
      <c r="B135" s="40"/>
      <c r="C135" s="108" t="s">
        <v>180</v>
      </c>
      <c r="D135" s="41"/>
      <c r="E135" s="41"/>
      <c r="F135" s="41"/>
      <c r="G135" s="41"/>
      <c r="H135" s="41"/>
      <c r="I135" s="41"/>
      <c r="J135" s="207">
        <f>BK135</f>
        <v>0</v>
      </c>
      <c r="K135" s="41"/>
      <c r="L135" s="45"/>
      <c r="M135" s="104"/>
      <c r="N135" s="208"/>
      <c r="O135" s="105"/>
      <c r="P135" s="209">
        <f>P136+P156</f>
        <v>0</v>
      </c>
      <c r="Q135" s="105"/>
      <c r="R135" s="209">
        <f>R136+R156</f>
        <v>2.2894219000000002</v>
      </c>
      <c r="S135" s="105"/>
      <c r="T135" s="210">
        <f>T136+T156</f>
        <v>2.8008899999999999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153</v>
      </c>
      <c r="BK135" s="211">
        <f>BK136+BK156</f>
        <v>0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878</v>
      </c>
      <c r="F136" s="215" t="s">
        <v>879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P137+P139+P141+P147+P154</f>
        <v>0</v>
      </c>
      <c r="Q136" s="220"/>
      <c r="R136" s="221">
        <f>R137+R139+R141+R147+R154</f>
        <v>0.82717600000000002</v>
      </c>
      <c r="S136" s="220"/>
      <c r="T136" s="222">
        <f>T137+T139+T141+T147+T154</f>
        <v>0.38883000000000001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83</v>
      </c>
      <c r="AT136" s="224" t="s">
        <v>75</v>
      </c>
      <c r="AU136" s="224" t="s">
        <v>76</v>
      </c>
      <c r="AY136" s="223" t="s">
        <v>183</v>
      </c>
      <c r="BK136" s="225">
        <f>BK137+BK139+BK141+BK147+BK154</f>
        <v>0</v>
      </c>
    </row>
    <row r="137" s="12" customFormat="1" ht="22.8" customHeight="1">
      <c r="A137" s="12"/>
      <c r="B137" s="212"/>
      <c r="C137" s="213"/>
      <c r="D137" s="214" t="s">
        <v>75</v>
      </c>
      <c r="E137" s="226" t="s">
        <v>100</v>
      </c>
      <c r="F137" s="226" t="s">
        <v>902</v>
      </c>
      <c r="G137" s="213"/>
      <c r="H137" s="213"/>
      <c r="I137" s="216"/>
      <c r="J137" s="227">
        <f>BK137</f>
        <v>0</v>
      </c>
      <c r="K137" s="213"/>
      <c r="L137" s="218"/>
      <c r="M137" s="219"/>
      <c r="N137" s="220"/>
      <c r="O137" s="220"/>
      <c r="P137" s="221">
        <f>P138</f>
        <v>0</v>
      </c>
      <c r="Q137" s="220"/>
      <c r="R137" s="221">
        <f>R138</f>
        <v>0.1893</v>
      </c>
      <c r="S137" s="220"/>
      <c r="T137" s="22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3" t="s">
        <v>83</v>
      </c>
      <c r="AT137" s="224" t="s">
        <v>75</v>
      </c>
      <c r="AU137" s="224" t="s">
        <v>83</v>
      </c>
      <c r="AY137" s="223" t="s">
        <v>183</v>
      </c>
      <c r="BK137" s="225">
        <f>BK138</f>
        <v>0</v>
      </c>
    </row>
    <row r="138" s="2" customFormat="1" ht="24.15" customHeight="1">
      <c r="A138" s="39"/>
      <c r="B138" s="40"/>
      <c r="C138" s="228" t="s">
        <v>83</v>
      </c>
      <c r="D138" s="228" t="s">
        <v>186</v>
      </c>
      <c r="E138" s="229" t="s">
        <v>1338</v>
      </c>
      <c r="F138" s="230" t="s">
        <v>1339</v>
      </c>
      <c r="G138" s="231" t="s">
        <v>247</v>
      </c>
      <c r="H138" s="232">
        <v>15</v>
      </c>
      <c r="I138" s="233"/>
      <c r="J138" s="234">
        <f>ROUND(I138*H138,2)</f>
        <v>0</v>
      </c>
      <c r="K138" s="230" t="s">
        <v>194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0.012619999999999999</v>
      </c>
      <c r="R138" s="237">
        <f>Q138*H138</f>
        <v>0.1893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196</v>
      </c>
      <c r="AT138" s="239" t="s">
        <v>186</v>
      </c>
      <c r="AU138" s="239" t="s">
        <v>85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196</v>
      </c>
      <c r="BM138" s="239" t="s">
        <v>1842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199</v>
      </c>
      <c r="F139" s="226" t="s">
        <v>912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P140</f>
        <v>0</v>
      </c>
      <c r="Q139" s="220"/>
      <c r="R139" s="221">
        <f>R140</f>
        <v>0.63280000000000003</v>
      </c>
      <c r="S139" s="220"/>
      <c r="T139" s="22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183</v>
      </c>
      <c r="BK139" s="225">
        <f>BK140</f>
        <v>0</v>
      </c>
    </row>
    <row r="140" s="2" customFormat="1" ht="21.75" customHeight="1">
      <c r="A140" s="39"/>
      <c r="B140" s="40"/>
      <c r="C140" s="228" t="s">
        <v>85</v>
      </c>
      <c r="D140" s="228" t="s">
        <v>186</v>
      </c>
      <c r="E140" s="229" t="s">
        <v>1341</v>
      </c>
      <c r="F140" s="230" t="s">
        <v>1342</v>
      </c>
      <c r="G140" s="231" t="s">
        <v>469</v>
      </c>
      <c r="H140" s="232">
        <v>11.300000000000001</v>
      </c>
      <c r="I140" s="233"/>
      <c r="J140" s="234">
        <f>ROUND(I140*H140,2)</f>
        <v>0</v>
      </c>
      <c r="K140" s="230" t="s">
        <v>194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0.056000000000000001</v>
      </c>
      <c r="R140" s="237">
        <f>Q140*H140</f>
        <v>0.63280000000000003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196</v>
      </c>
      <c r="AT140" s="239" t="s">
        <v>186</v>
      </c>
      <c r="AU140" s="239" t="s">
        <v>85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196</v>
      </c>
      <c r="BM140" s="239" t="s">
        <v>1843</v>
      </c>
    </row>
    <row r="141" s="12" customFormat="1" ht="22.8" customHeight="1">
      <c r="A141" s="12"/>
      <c r="B141" s="212"/>
      <c r="C141" s="213"/>
      <c r="D141" s="214" t="s">
        <v>75</v>
      </c>
      <c r="E141" s="226" t="s">
        <v>215</v>
      </c>
      <c r="F141" s="226" t="s">
        <v>962</v>
      </c>
      <c r="G141" s="213"/>
      <c r="H141" s="213"/>
      <c r="I141" s="216"/>
      <c r="J141" s="227">
        <f>BK141</f>
        <v>0</v>
      </c>
      <c r="K141" s="213"/>
      <c r="L141" s="218"/>
      <c r="M141" s="219"/>
      <c r="N141" s="220"/>
      <c r="O141" s="220"/>
      <c r="P141" s="221">
        <f>SUM(P142:P146)</f>
        <v>0</v>
      </c>
      <c r="Q141" s="220"/>
      <c r="R141" s="221">
        <f>SUM(R142:R146)</f>
        <v>0.0050760000000000007</v>
      </c>
      <c r="S141" s="220"/>
      <c r="T141" s="222">
        <f>SUM(T142:T146)</f>
        <v>0.38883000000000001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83</v>
      </c>
      <c r="AT141" s="224" t="s">
        <v>75</v>
      </c>
      <c r="AU141" s="224" t="s">
        <v>83</v>
      </c>
      <c r="AY141" s="223" t="s">
        <v>183</v>
      </c>
      <c r="BK141" s="225">
        <f>SUM(BK142:BK146)</f>
        <v>0</v>
      </c>
    </row>
    <row r="142" s="2" customFormat="1" ht="24.15" customHeight="1">
      <c r="A142" s="39"/>
      <c r="B142" s="40"/>
      <c r="C142" s="228" t="s">
        <v>100</v>
      </c>
      <c r="D142" s="228" t="s">
        <v>186</v>
      </c>
      <c r="E142" s="229" t="s">
        <v>1344</v>
      </c>
      <c r="F142" s="230" t="s">
        <v>1345</v>
      </c>
      <c r="G142" s="231" t="s">
        <v>189</v>
      </c>
      <c r="H142" s="232">
        <v>32</v>
      </c>
      <c r="I142" s="233"/>
      <c r="J142" s="234">
        <f>ROUND(I142*H142,2)</f>
        <v>0</v>
      </c>
      <c r="K142" s="230" t="s">
        <v>194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0.0060000000000000001</v>
      </c>
      <c r="T142" s="238">
        <f>S142*H142</f>
        <v>0.192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196</v>
      </c>
      <c r="AT142" s="239" t="s">
        <v>186</v>
      </c>
      <c r="AU142" s="239" t="s">
        <v>85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196</v>
      </c>
      <c r="BM142" s="239" t="s">
        <v>1844</v>
      </c>
    </row>
    <row r="143" s="2" customFormat="1" ht="24.15" customHeight="1">
      <c r="A143" s="39"/>
      <c r="B143" s="40"/>
      <c r="C143" s="228" t="s">
        <v>196</v>
      </c>
      <c r="D143" s="228" t="s">
        <v>186</v>
      </c>
      <c r="E143" s="229" t="s">
        <v>1347</v>
      </c>
      <c r="F143" s="230" t="s">
        <v>1348</v>
      </c>
      <c r="G143" s="231" t="s">
        <v>189</v>
      </c>
      <c r="H143" s="232">
        <v>13</v>
      </c>
      <c r="I143" s="233"/>
      <c r="J143" s="234">
        <f>ROUND(I143*H143,2)</f>
        <v>0</v>
      </c>
      <c r="K143" s="230" t="s">
        <v>194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0.0089999999999999993</v>
      </c>
      <c r="T143" s="238">
        <f>S143*H143</f>
        <v>0.11699999999999999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196</v>
      </c>
      <c r="AT143" s="239" t="s">
        <v>186</v>
      </c>
      <c r="AU143" s="239" t="s">
        <v>85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196</v>
      </c>
      <c r="BM143" s="239" t="s">
        <v>1845</v>
      </c>
    </row>
    <row r="144" s="2" customFormat="1" ht="24.15" customHeight="1">
      <c r="A144" s="39"/>
      <c r="B144" s="40"/>
      <c r="C144" s="228" t="s">
        <v>203</v>
      </c>
      <c r="D144" s="228" t="s">
        <v>186</v>
      </c>
      <c r="E144" s="229" t="s">
        <v>1350</v>
      </c>
      <c r="F144" s="230" t="s">
        <v>1351</v>
      </c>
      <c r="G144" s="231" t="s">
        <v>189</v>
      </c>
      <c r="H144" s="232">
        <v>0.90000000000000002</v>
      </c>
      <c r="I144" s="233"/>
      <c r="J144" s="234">
        <f>ROUND(I144*H144,2)</f>
        <v>0</v>
      </c>
      <c r="K144" s="230" t="s">
        <v>194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0.00076000000000000004</v>
      </c>
      <c r="R144" s="237">
        <f>Q144*H144</f>
        <v>0.00068400000000000004</v>
      </c>
      <c r="S144" s="237">
        <v>0.0020999999999999999</v>
      </c>
      <c r="T144" s="238">
        <f>S144*H144</f>
        <v>0.00189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196</v>
      </c>
      <c r="AT144" s="239" t="s">
        <v>186</v>
      </c>
      <c r="AU144" s="239" t="s">
        <v>85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196</v>
      </c>
      <c r="BM144" s="239" t="s">
        <v>1846</v>
      </c>
    </row>
    <row r="145" s="2" customFormat="1" ht="24.15" customHeight="1">
      <c r="A145" s="39"/>
      <c r="B145" s="40"/>
      <c r="C145" s="228" t="s">
        <v>199</v>
      </c>
      <c r="D145" s="228" t="s">
        <v>186</v>
      </c>
      <c r="E145" s="229" t="s">
        <v>1353</v>
      </c>
      <c r="F145" s="230" t="s">
        <v>1354</v>
      </c>
      <c r="G145" s="231" t="s">
        <v>189</v>
      </c>
      <c r="H145" s="232">
        <v>1.8</v>
      </c>
      <c r="I145" s="233"/>
      <c r="J145" s="234">
        <f>ROUND(I145*H145,2)</f>
        <v>0</v>
      </c>
      <c r="K145" s="230" t="s">
        <v>194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0.00097000000000000005</v>
      </c>
      <c r="R145" s="237">
        <f>Q145*H145</f>
        <v>0.0017460000000000002</v>
      </c>
      <c r="S145" s="237">
        <v>0.0043</v>
      </c>
      <c r="T145" s="238">
        <f>S145*H145</f>
        <v>0.0077400000000000004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196</v>
      </c>
      <c r="AT145" s="239" t="s">
        <v>186</v>
      </c>
      <c r="AU145" s="239" t="s">
        <v>85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196</v>
      </c>
      <c r="BM145" s="239" t="s">
        <v>1847</v>
      </c>
    </row>
    <row r="146" s="2" customFormat="1" ht="24.15" customHeight="1">
      <c r="A146" s="39"/>
      <c r="B146" s="40"/>
      <c r="C146" s="228" t="s">
        <v>209</v>
      </c>
      <c r="D146" s="228" t="s">
        <v>186</v>
      </c>
      <c r="E146" s="229" t="s">
        <v>1356</v>
      </c>
      <c r="F146" s="230" t="s">
        <v>1357</v>
      </c>
      <c r="G146" s="231" t="s">
        <v>189</v>
      </c>
      <c r="H146" s="232">
        <v>1.8</v>
      </c>
      <c r="I146" s="233"/>
      <c r="J146" s="234">
        <f>ROUND(I146*H146,2)</f>
        <v>0</v>
      </c>
      <c r="K146" s="230" t="s">
        <v>194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0.00147</v>
      </c>
      <c r="R146" s="237">
        <f>Q146*H146</f>
        <v>0.0026459999999999999</v>
      </c>
      <c r="S146" s="237">
        <v>0.039</v>
      </c>
      <c r="T146" s="238">
        <f>S146*H146</f>
        <v>0.070199999999999999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196</v>
      </c>
      <c r="AT146" s="239" t="s">
        <v>186</v>
      </c>
      <c r="AU146" s="239" t="s">
        <v>85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196</v>
      </c>
      <c r="BM146" s="239" t="s">
        <v>1848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994</v>
      </c>
      <c r="F147" s="226" t="s">
        <v>995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SUM(P148:P153)</f>
        <v>0</v>
      </c>
      <c r="Q147" s="220"/>
      <c r="R147" s="221">
        <f>SUM(R148:R153)</f>
        <v>0</v>
      </c>
      <c r="S147" s="220"/>
      <c r="T147" s="22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183</v>
      </c>
      <c r="BK147" s="225">
        <f>SUM(BK148:BK153)</f>
        <v>0</v>
      </c>
    </row>
    <row r="148" s="2" customFormat="1" ht="24.15" customHeight="1">
      <c r="A148" s="39"/>
      <c r="B148" s="40"/>
      <c r="C148" s="228" t="s">
        <v>202</v>
      </c>
      <c r="D148" s="228" t="s">
        <v>186</v>
      </c>
      <c r="E148" s="229" t="s">
        <v>1359</v>
      </c>
      <c r="F148" s="230" t="s">
        <v>1360</v>
      </c>
      <c r="G148" s="231" t="s">
        <v>350</v>
      </c>
      <c r="H148" s="232">
        <v>2.8010000000000002</v>
      </c>
      <c r="I148" s="233"/>
      <c r="J148" s="234">
        <f>ROUND(I148*H148,2)</f>
        <v>0</v>
      </c>
      <c r="K148" s="230" t="s">
        <v>194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196</v>
      </c>
      <c r="AT148" s="239" t="s">
        <v>186</v>
      </c>
      <c r="AU148" s="239" t="s">
        <v>85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196</v>
      </c>
      <c r="BM148" s="239" t="s">
        <v>1849</v>
      </c>
    </row>
    <row r="149" s="2" customFormat="1" ht="24.15" customHeight="1">
      <c r="A149" s="39"/>
      <c r="B149" s="40"/>
      <c r="C149" s="228" t="s">
        <v>215</v>
      </c>
      <c r="D149" s="228" t="s">
        <v>186</v>
      </c>
      <c r="E149" s="229" t="s">
        <v>999</v>
      </c>
      <c r="F149" s="230" t="s">
        <v>1000</v>
      </c>
      <c r="G149" s="231" t="s">
        <v>350</v>
      </c>
      <c r="H149" s="232">
        <v>2.8010000000000002</v>
      </c>
      <c r="I149" s="233"/>
      <c r="J149" s="234">
        <f>ROUND(I149*H149,2)</f>
        <v>0</v>
      </c>
      <c r="K149" s="230" t="s">
        <v>194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190</v>
      </c>
      <c r="AT149" s="239" t="s">
        <v>186</v>
      </c>
      <c r="AU149" s="239" t="s">
        <v>85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190</v>
      </c>
      <c r="BM149" s="239" t="s">
        <v>1850</v>
      </c>
    </row>
    <row r="150" s="2" customFormat="1" ht="24.15" customHeight="1">
      <c r="A150" s="39"/>
      <c r="B150" s="40"/>
      <c r="C150" s="228" t="s">
        <v>206</v>
      </c>
      <c r="D150" s="228" t="s">
        <v>186</v>
      </c>
      <c r="E150" s="229" t="s">
        <v>1002</v>
      </c>
      <c r="F150" s="230" t="s">
        <v>1003</v>
      </c>
      <c r="G150" s="231" t="s">
        <v>350</v>
      </c>
      <c r="H150" s="232">
        <v>28.010000000000002</v>
      </c>
      <c r="I150" s="233"/>
      <c r="J150" s="234">
        <f>ROUND(I150*H150,2)</f>
        <v>0</v>
      </c>
      <c r="K150" s="230" t="s">
        <v>194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196</v>
      </c>
      <c r="AT150" s="239" t="s">
        <v>186</v>
      </c>
      <c r="AU150" s="239" t="s">
        <v>85</v>
      </c>
      <c r="AY150" s="18" t="s">
        <v>183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196</v>
      </c>
      <c r="BM150" s="239" t="s">
        <v>1851</v>
      </c>
    </row>
    <row r="151" s="13" customFormat="1">
      <c r="A151" s="13"/>
      <c r="B151" s="262"/>
      <c r="C151" s="263"/>
      <c r="D151" s="257" t="s">
        <v>906</v>
      </c>
      <c r="E151" s="263"/>
      <c r="F151" s="265" t="s">
        <v>1852</v>
      </c>
      <c r="G151" s="263"/>
      <c r="H151" s="266">
        <v>28.010000000000002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906</v>
      </c>
      <c r="AU151" s="272" t="s">
        <v>85</v>
      </c>
      <c r="AV151" s="13" t="s">
        <v>85</v>
      </c>
      <c r="AW151" s="13" t="s">
        <v>4</v>
      </c>
      <c r="AX151" s="13" t="s">
        <v>83</v>
      </c>
      <c r="AY151" s="272" t="s">
        <v>183</v>
      </c>
    </row>
    <row r="152" s="2" customFormat="1" ht="33" customHeight="1">
      <c r="A152" s="39"/>
      <c r="B152" s="40"/>
      <c r="C152" s="228" t="s">
        <v>222</v>
      </c>
      <c r="D152" s="228" t="s">
        <v>186</v>
      </c>
      <c r="E152" s="229" t="s">
        <v>1365</v>
      </c>
      <c r="F152" s="230" t="s">
        <v>1366</v>
      </c>
      <c r="G152" s="231" t="s">
        <v>350</v>
      </c>
      <c r="H152" s="232">
        <v>2.8010000000000002</v>
      </c>
      <c r="I152" s="233"/>
      <c r="J152" s="234">
        <f>ROUND(I152*H152,2)</f>
        <v>0</v>
      </c>
      <c r="K152" s="230" t="s">
        <v>194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196</v>
      </c>
      <c r="AT152" s="239" t="s">
        <v>186</v>
      </c>
      <c r="AU152" s="239" t="s">
        <v>85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196</v>
      </c>
      <c r="BM152" s="239" t="s">
        <v>1853</v>
      </c>
    </row>
    <row r="153" s="2" customFormat="1" ht="24.15" customHeight="1">
      <c r="A153" s="39"/>
      <c r="B153" s="40"/>
      <c r="C153" s="228" t="s">
        <v>8</v>
      </c>
      <c r="D153" s="228" t="s">
        <v>186</v>
      </c>
      <c r="E153" s="229" t="s">
        <v>1368</v>
      </c>
      <c r="F153" s="230" t="s">
        <v>1369</v>
      </c>
      <c r="G153" s="231" t="s">
        <v>350</v>
      </c>
      <c r="H153" s="232">
        <v>2.8010000000000002</v>
      </c>
      <c r="I153" s="233"/>
      <c r="J153" s="234">
        <f>ROUND(I153*H153,2)</f>
        <v>0</v>
      </c>
      <c r="K153" s="230" t="s">
        <v>194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196</v>
      </c>
      <c r="AT153" s="239" t="s">
        <v>186</v>
      </c>
      <c r="AU153" s="239" t="s">
        <v>85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196</v>
      </c>
      <c r="BM153" s="239" t="s">
        <v>1854</v>
      </c>
    </row>
    <row r="154" s="12" customFormat="1" ht="22.8" customHeight="1">
      <c r="A154" s="12"/>
      <c r="B154" s="212"/>
      <c r="C154" s="213"/>
      <c r="D154" s="214" t="s">
        <v>75</v>
      </c>
      <c r="E154" s="226" t="s">
        <v>1009</v>
      </c>
      <c r="F154" s="226" t="s">
        <v>1010</v>
      </c>
      <c r="G154" s="213"/>
      <c r="H154" s="213"/>
      <c r="I154" s="216"/>
      <c r="J154" s="227">
        <f>BK154</f>
        <v>0</v>
      </c>
      <c r="K154" s="213"/>
      <c r="L154" s="218"/>
      <c r="M154" s="219"/>
      <c r="N154" s="220"/>
      <c r="O154" s="220"/>
      <c r="P154" s="221">
        <f>P155</f>
        <v>0</v>
      </c>
      <c r="Q154" s="220"/>
      <c r="R154" s="221">
        <f>R155</f>
        <v>0</v>
      </c>
      <c r="S154" s="220"/>
      <c r="T154" s="222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3" t="s">
        <v>83</v>
      </c>
      <c r="AT154" s="224" t="s">
        <v>75</v>
      </c>
      <c r="AU154" s="224" t="s">
        <v>83</v>
      </c>
      <c r="AY154" s="223" t="s">
        <v>183</v>
      </c>
      <c r="BK154" s="225">
        <f>BK155</f>
        <v>0</v>
      </c>
    </row>
    <row r="155" s="2" customFormat="1" ht="21.75" customHeight="1">
      <c r="A155" s="39"/>
      <c r="B155" s="40"/>
      <c r="C155" s="228" t="s">
        <v>229</v>
      </c>
      <c r="D155" s="228" t="s">
        <v>186</v>
      </c>
      <c r="E155" s="229" t="s">
        <v>1371</v>
      </c>
      <c r="F155" s="230" t="s">
        <v>1372</v>
      </c>
      <c r="G155" s="231" t="s">
        <v>350</v>
      </c>
      <c r="H155" s="232">
        <v>0.82699999999999996</v>
      </c>
      <c r="I155" s="233"/>
      <c r="J155" s="234">
        <f>ROUND(I155*H155,2)</f>
        <v>0</v>
      </c>
      <c r="K155" s="230" t="s">
        <v>194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196</v>
      </c>
      <c r="AT155" s="239" t="s">
        <v>186</v>
      </c>
      <c r="AU155" s="239" t="s">
        <v>85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196</v>
      </c>
      <c r="BM155" s="239" t="s">
        <v>1855</v>
      </c>
    </row>
    <row r="156" s="12" customFormat="1" ht="25.92" customHeight="1">
      <c r="A156" s="12"/>
      <c r="B156" s="212"/>
      <c r="C156" s="213"/>
      <c r="D156" s="214" t="s">
        <v>75</v>
      </c>
      <c r="E156" s="215" t="s">
        <v>181</v>
      </c>
      <c r="F156" s="215" t="s">
        <v>182</v>
      </c>
      <c r="G156" s="213"/>
      <c r="H156" s="213"/>
      <c r="I156" s="216"/>
      <c r="J156" s="217">
        <f>BK156</f>
        <v>0</v>
      </c>
      <c r="K156" s="213"/>
      <c r="L156" s="218"/>
      <c r="M156" s="219"/>
      <c r="N156" s="220"/>
      <c r="O156" s="220"/>
      <c r="P156" s="221">
        <f>P157+P174+P212+P230</f>
        <v>0</v>
      </c>
      <c r="Q156" s="220"/>
      <c r="R156" s="221">
        <f>R157+R174+R212+R230</f>
        <v>1.4622459000000001</v>
      </c>
      <c r="S156" s="220"/>
      <c r="T156" s="222">
        <f>T157+T174+T212+T230</f>
        <v>2.4120599999999999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85</v>
      </c>
      <c r="AT156" s="224" t="s">
        <v>75</v>
      </c>
      <c r="AU156" s="224" t="s">
        <v>76</v>
      </c>
      <c r="AY156" s="223" t="s">
        <v>183</v>
      </c>
      <c r="BK156" s="225">
        <f>BK157+BK174+BK212+BK230</f>
        <v>0</v>
      </c>
    </row>
    <row r="157" s="12" customFormat="1" ht="22.8" customHeight="1">
      <c r="A157" s="12"/>
      <c r="B157" s="212"/>
      <c r="C157" s="213"/>
      <c r="D157" s="214" t="s">
        <v>75</v>
      </c>
      <c r="E157" s="226" t="s">
        <v>1374</v>
      </c>
      <c r="F157" s="226" t="s">
        <v>1375</v>
      </c>
      <c r="G157" s="213"/>
      <c r="H157" s="213"/>
      <c r="I157" s="216"/>
      <c r="J157" s="227">
        <f>BK157</f>
        <v>0</v>
      </c>
      <c r="K157" s="213"/>
      <c r="L157" s="218"/>
      <c r="M157" s="219"/>
      <c r="N157" s="220"/>
      <c r="O157" s="220"/>
      <c r="P157" s="221">
        <f>SUM(P158:P173)</f>
        <v>0</v>
      </c>
      <c r="Q157" s="220"/>
      <c r="R157" s="221">
        <f>SUM(R158:R173)</f>
        <v>0.132377</v>
      </c>
      <c r="S157" s="220"/>
      <c r="T157" s="222">
        <f>SUM(T158:T173)</f>
        <v>0.8952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3" t="s">
        <v>85</v>
      </c>
      <c r="AT157" s="224" t="s">
        <v>75</v>
      </c>
      <c r="AU157" s="224" t="s">
        <v>83</v>
      </c>
      <c r="AY157" s="223" t="s">
        <v>183</v>
      </c>
      <c r="BK157" s="225">
        <f>SUM(BK158:BK173)</f>
        <v>0</v>
      </c>
    </row>
    <row r="158" s="2" customFormat="1" ht="16.5" customHeight="1">
      <c r="A158" s="39"/>
      <c r="B158" s="40"/>
      <c r="C158" s="228" t="s">
        <v>212</v>
      </c>
      <c r="D158" s="228" t="s">
        <v>186</v>
      </c>
      <c r="E158" s="229" t="s">
        <v>1379</v>
      </c>
      <c r="F158" s="230" t="s">
        <v>1380</v>
      </c>
      <c r="G158" s="231" t="s">
        <v>189</v>
      </c>
      <c r="H158" s="232">
        <v>60</v>
      </c>
      <c r="I158" s="233"/>
      <c r="J158" s="234">
        <f>ROUND(I158*H158,2)</f>
        <v>0</v>
      </c>
      <c r="K158" s="230" t="s">
        <v>194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0.014919999999999999</v>
      </c>
      <c r="T158" s="238">
        <f>S158*H158</f>
        <v>0.8952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190</v>
      </c>
      <c r="AT158" s="239" t="s">
        <v>186</v>
      </c>
      <c r="AU158" s="239" t="s">
        <v>85</v>
      </c>
      <c r="AY158" s="18" t="s">
        <v>183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190</v>
      </c>
      <c r="BM158" s="239" t="s">
        <v>1856</v>
      </c>
    </row>
    <row r="159" s="2" customFormat="1" ht="24.15" customHeight="1">
      <c r="A159" s="39"/>
      <c r="B159" s="40"/>
      <c r="C159" s="241" t="s">
        <v>240</v>
      </c>
      <c r="D159" s="241" t="s">
        <v>191</v>
      </c>
      <c r="E159" s="242" t="s">
        <v>1382</v>
      </c>
      <c r="F159" s="243" t="s">
        <v>1383</v>
      </c>
      <c r="G159" s="244" t="s">
        <v>247</v>
      </c>
      <c r="H159" s="245">
        <v>2</v>
      </c>
      <c r="I159" s="246"/>
      <c r="J159" s="247">
        <f>ROUND(I159*H159,2)</f>
        <v>0</v>
      </c>
      <c r="K159" s="243" t="s">
        <v>194</v>
      </c>
      <c r="L159" s="248"/>
      <c r="M159" s="249" t="s">
        <v>1</v>
      </c>
      <c r="N159" s="250" t="s">
        <v>41</v>
      </c>
      <c r="O159" s="92"/>
      <c r="P159" s="237">
        <f>O159*H159</f>
        <v>0</v>
      </c>
      <c r="Q159" s="237">
        <v>0.00033</v>
      </c>
      <c r="R159" s="237">
        <f>Q159*H159</f>
        <v>0.00066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195</v>
      </c>
      <c r="AT159" s="239" t="s">
        <v>191</v>
      </c>
      <c r="AU159" s="239" t="s">
        <v>85</v>
      </c>
      <c r="AY159" s="18" t="s">
        <v>183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190</v>
      </c>
      <c r="BM159" s="239" t="s">
        <v>1857</v>
      </c>
    </row>
    <row r="160" s="2" customFormat="1" ht="16.5" customHeight="1">
      <c r="A160" s="39"/>
      <c r="B160" s="40"/>
      <c r="C160" s="228" t="s">
        <v>190</v>
      </c>
      <c r="D160" s="228" t="s">
        <v>186</v>
      </c>
      <c r="E160" s="229" t="s">
        <v>1385</v>
      </c>
      <c r="F160" s="230" t="s">
        <v>1386</v>
      </c>
      <c r="G160" s="231" t="s">
        <v>247</v>
      </c>
      <c r="H160" s="232">
        <v>4</v>
      </c>
      <c r="I160" s="233"/>
      <c r="J160" s="234">
        <f>ROUND(I160*H160,2)</f>
        <v>0</v>
      </c>
      <c r="K160" s="230" t="s">
        <v>194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0.001</v>
      </c>
      <c r="R160" s="237">
        <f>Q160*H160</f>
        <v>0.0040000000000000001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190</v>
      </c>
      <c r="AT160" s="239" t="s">
        <v>186</v>
      </c>
      <c r="AU160" s="239" t="s">
        <v>85</v>
      </c>
      <c r="AY160" s="18" t="s">
        <v>183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190</v>
      </c>
      <c r="BM160" s="239" t="s">
        <v>1858</v>
      </c>
    </row>
    <row r="161" s="2" customFormat="1" ht="16.5" customHeight="1">
      <c r="A161" s="39"/>
      <c r="B161" s="40"/>
      <c r="C161" s="228" t="s">
        <v>248</v>
      </c>
      <c r="D161" s="228" t="s">
        <v>186</v>
      </c>
      <c r="E161" s="229" t="s">
        <v>1388</v>
      </c>
      <c r="F161" s="230" t="s">
        <v>1389</v>
      </c>
      <c r="G161" s="231" t="s">
        <v>189</v>
      </c>
      <c r="H161" s="232">
        <v>26.699999999999999</v>
      </c>
      <c r="I161" s="233"/>
      <c r="J161" s="234">
        <f>ROUND(I161*H161,2)</f>
        <v>0</v>
      </c>
      <c r="K161" s="230" t="s">
        <v>194</v>
      </c>
      <c r="L161" s="45"/>
      <c r="M161" s="235" t="s">
        <v>1</v>
      </c>
      <c r="N161" s="236" t="s">
        <v>41</v>
      </c>
      <c r="O161" s="92"/>
      <c r="P161" s="237">
        <f>O161*H161</f>
        <v>0</v>
      </c>
      <c r="Q161" s="237">
        <v>0.0020100000000000001</v>
      </c>
      <c r="R161" s="237">
        <f>Q161*H161</f>
        <v>0.053666999999999999</v>
      </c>
      <c r="S161" s="237">
        <v>0</v>
      </c>
      <c r="T161" s="238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9" t="s">
        <v>190</v>
      </c>
      <c r="AT161" s="239" t="s">
        <v>186</v>
      </c>
      <c r="AU161" s="239" t="s">
        <v>85</v>
      </c>
      <c r="AY161" s="18" t="s">
        <v>183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8" t="s">
        <v>83</v>
      </c>
      <c r="BK161" s="240">
        <f>ROUND(I161*H161,2)</f>
        <v>0</v>
      </c>
      <c r="BL161" s="18" t="s">
        <v>190</v>
      </c>
      <c r="BM161" s="239" t="s">
        <v>1859</v>
      </c>
    </row>
    <row r="162" s="2" customFormat="1" ht="21.75" customHeight="1">
      <c r="A162" s="39"/>
      <c r="B162" s="40"/>
      <c r="C162" s="241" t="s">
        <v>218</v>
      </c>
      <c r="D162" s="241" t="s">
        <v>191</v>
      </c>
      <c r="E162" s="242" t="s">
        <v>1391</v>
      </c>
      <c r="F162" s="243" t="s">
        <v>1392</v>
      </c>
      <c r="G162" s="244" t="s">
        <v>247</v>
      </c>
      <c r="H162" s="245">
        <v>54</v>
      </c>
      <c r="I162" s="246"/>
      <c r="J162" s="247">
        <f>ROUND(I162*H162,2)</f>
        <v>0</v>
      </c>
      <c r="K162" s="243" t="s">
        <v>194</v>
      </c>
      <c r="L162" s="248"/>
      <c r="M162" s="249" t="s">
        <v>1</v>
      </c>
      <c r="N162" s="250" t="s">
        <v>41</v>
      </c>
      <c r="O162" s="92"/>
      <c r="P162" s="237">
        <f>O162*H162</f>
        <v>0</v>
      </c>
      <c r="Q162" s="237">
        <v>0.00027</v>
      </c>
      <c r="R162" s="237">
        <f>Q162*H162</f>
        <v>0.014580000000000001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195</v>
      </c>
      <c r="AT162" s="239" t="s">
        <v>191</v>
      </c>
      <c r="AU162" s="239" t="s">
        <v>85</v>
      </c>
      <c r="AY162" s="18" t="s">
        <v>183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190</v>
      </c>
      <c r="BM162" s="239" t="s">
        <v>1860</v>
      </c>
    </row>
    <row r="163" s="2" customFormat="1" ht="16.5" customHeight="1">
      <c r="A163" s="39"/>
      <c r="B163" s="40"/>
      <c r="C163" s="228" t="s">
        <v>255</v>
      </c>
      <c r="D163" s="228" t="s">
        <v>186</v>
      </c>
      <c r="E163" s="229" t="s">
        <v>1394</v>
      </c>
      <c r="F163" s="230" t="s">
        <v>1395</v>
      </c>
      <c r="G163" s="231" t="s">
        <v>189</v>
      </c>
      <c r="H163" s="232">
        <v>20</v>
      </c>
      <c r="I163" s="233"/>
      <c r="J163" s="234">
        <f>ROUND(I163*H163,2)</f>
        <v>0</v>
      </c>
      <c r="K163" s="230" t="s">
        <v>194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0.00048000000000000001</v>
      </c>
      <c r="R163" s="237">
        <f>Q163*H163</f>
        <v>0.0096000000000000009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190</v>
      </c>
      <c r="AT163" s="239" t="s">
        <v>186</v>
      </c>
      <c r="AU163" s="239" t="s">
        <v>85</v>
      </c>
      <c r="AY163" s="18" t="s">
        <v>183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190</v>
      </c>
      <c r="BM163" s="239" t="s">
        <v>1861</v>
      </c>
    </row>
    <row r="164" s="2" customFormat="1" ht="21.75" customHeight="1">
      <c r="A164" s="39"/>
      <c r="B164" s="40"/>
      <c r="C164" s="241" t="s">
        <v>221</v>
      </c>
      <c r="D164" s="241" t="s">
        <v>191</v>
      </c>
      <c r="E164" s="242" t="s">
        <v>1397</v>
      </c>
      <c r="F164" s="243" t="s">
        <v>1398</v>
      </c>
      <c r="G164" s="244" t="s">
        <v>247</v>
      </c>
      <c r="H164" s="245">
        <v>40</v>
      </c>
      <c r="I164" s="246"/>
      <c r="J164" s="247">
        <f>ROUND(I164*H164,2)</f>
        <v>0</v>
      </c>
      <c r="K164" s="243" t="s">
        <v>194</v>
      </c>
      <c r="L164" s="248"/>
      <c r="M164" s="249" t="s">
        <v>1</v>
      </c>
      <c r="N164" s="250" t="s">
        <v>41</v>
      </c>
      <c r="O164" s="92"/>
      <c r="P164" s="237">
        <f>O164*H164</f>
        <v>0</v>
      </c>
      <c r="Q164" s="237">
        <v>6.9999999999999994E-05</v>
      </c>
      <c r="R164" s="237">
        <f>Q164*H164</f>
        <v>0.0027999999999999995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195</v>
      </c>
      <c r="AT164" s="239" t="s">
        <v>191</v>
      </c>
      <c r="AU164" s="239" t="s">
        <v>85</v>
      </c>
      <c r="AY164" s="18" t="s">
        <v>183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190</v>
      </c>
      <c r="BM164" s="239" t="s">
        <v>1862</v>
      </c>
    </row>
    <row r="165" s="2" customFormat="1" ht="16.5" customHeight="1">
      <c r="A165" s="39"/>
      <c r="B165" s="40"/>
      <c r="C165" s="228" t="s">
        <v>7</v>
      </c>
      <c r="D165" s="228" t="s">
        <v>186</v>
      </c>
      <c r="E165" s="229" t="s">
        <v>1400</v>
      </c>
      <c r="F165" s="230" t="s">
        <v>1401</v>
      </c>
      <c r="G165" s="231" t="s">
        <v>189</v>
      </c>
      <c r="H165" s="232">
        <v>15</v>
      </c>
      <c r="I165" s="233"/>
      <c r="J165" s="234">
        <f>ROUND(I165*H165,2)</f>
        <v>0</v>
      </c>
      <c r="K165" s="230" t="s">
        <v>194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0.0022399999999999998</v>
      </c>
      <c r="R165" s="237">
        <f>Q165*H165</f>
        <v>0.033599999999999998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190</v>
      </c>
      <c r="AT165" s="239" t="s">
        <v>186</v>
      </c>
      <c r="AU165" s="239" t="s">
        <v>85</v>
      </c>
      <c r="AY165" s="18" t="s">
        <v>183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190</v>
      </c>
      <c r="BM165" s="239" t="s">
        <v>1863</v>
      </c>
    </row>
    <row r="166" s="2" customFormat="1" ht="21.75" customHeight="1">
      <c r="A166" s="39"/>
      <c r="B166" s="40"/>
      <c r="C166" s="241" t="s">
        <v>225</v>
      </c>
      <c r="D166" s="241" t="s">
        <v>191</v>
      </c>
      <c r="E166" s="242" t="s">
        <v>1391</v>
      </c>
      <c r="F166" s="243" t="s">
        <v>1392</v>
      </c>
      <c r="G166" s="244" t="s">
        <v>247</v>
      </c>
      <c r="H166" s="245">
        <v>30</v>
      </c>
      <c r="I166" s="246"/>
      <c r="J166" s="247">
        <f>ROUND(I166*H166,2)</f>
        <v>0</v>
      </c>
      <c r="K166" s="243" t="s">
        <v>194</v>
      </c>
      <c r="L166" s="248"/>
      <c r="M166" s="249" t="s">
        <v>1</v>
      </c>
      <c r="N166" s="250" t="s">
        <v>41</v>
      </c>
      <c r="O166" s="92"/>
      <c r="P166" s="237">
        <f>O166*H166</f>
        <v>0</v>
      </c>
      <c r="Q166" s="237">
        <v>0.00027</v>
      </c>
      <c r="R166" s="237">
        <f>Q166*H166</f>
        <v>0.0080999999999999996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195</v>
      </c>
      <c r="AT166" s="239" t="s">
        <v>191</v>
      </c>
      <c r="AU166" s="239" t="s">
        <v>85</v>
      </c>
      <c r="AY166" s="18" t="s">
        <v>183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190</v>
      </c>
      <c r="BM166" s="239" t="s">
        <v>1864</v>
      </c>
    </row>
    <row r="167" s="2" customFormat="1" ht="16.5" customHeight="1">
      <c r="A167" s="39"/>
      <c r="B167" s="40"/>
      <c r="C167" s="228" t="s">
        <v>270</v>
      </c>
      <c r="D167" s="228" t="s">
        <v>186</v>
      </c>
      <c r="E167" s="229" t="s">
        <v>1404</v>
      </c>
      <c r="F167" s="230" t="s">
        <v>1405</v>
      </c>
      <c r="G167" s="231" t="s">
        <v>247</v>
      </c>
      <c r="H167" s="232">
        <v>15</v>
      </c>
      <c r="I167" s="233"/>
      <c r="J167" s="234">
        <f>ROUND(I167*H167,2)</f>
        <v>0</v>
      </c>
      <c r="K167" s="230" t="s">
        <v>194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190</v>
      </c>
      <c r="AT167" s="239" t="s">
        <v>186</v>
      </c>
      <c r="AU167" s="239" t="s">
        <v>85</v>
      </c>
      <c r="AY167" s="18" t="s">
        <v>183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190</v>
      </c>
      <c r="BM167" s="239" t="s">
        <v>1865</v>
      </c>
    </row>
    <row r="168" s="2" customFormat="1" ht="21.75" customHeight="1">
      <c r="A168" s="39"/>
      <c r="B168" s="40"/>
      <c r="C168" s="228" t="s">
        <v>228</v>
      </c>
      <c r="D168" s="228" t="s">
        <v>186</v>
      </c>
      <c r="E168" s="229" t="s">
        <v>1407</v>
      </c>
      <c r="F168" s="230" t="s">
        <v>1408</v>
      </c>
      <c r="G168" s="231" t="s">
        <v>247</v>
      </c>
      <c r="H168" s="232">
        <v>15</v>
      </c>
      <c r="I168" s="233"/>
      <c r="J168" s="234">
        <f>ROUND(I168*H168,2)</f>
        <v>0</v>
      </c>
      <c r="K168" s="230" t="s">
        <v>194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190</v>
      </c>
      <c r="AT168" s="239" t="s">
        <v>186</v>
      </c>
      <c r="AU168" s="239" t="s">
        <v>85</v>
      </c>
      <c r="AY168" s="18" t="s">
        <v>183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190</v>
      </c>
      <c r="BM168" s="239" t="s">
        <v>1866</v>
      </c>
    </row>
    <row r="169" s="2" customFormat="1" ht="33" customHeight="1">
      <c r="A169" s="39"/>
      <c r="B169" s="40"/>
      <c r="C169" s="228" t="s">
        <v>277</v>
      </c>
      <c r="D169" s="228" t="s">
        <v>186</v>
      </c>
      <c r="E169" s="229" t="s">
        <v>1410</v>
      </c>
      <c r="F169" s="230" t="s">
        <v>1411</v>
      </c>
      <c r="G169" s="231" t="s">
        <v>247</v>
      </c>
      <c r="H169" s="232">
        <v>3</v>
      </c>
      <c r="I169" s="233"/>
      <c r="J169" s="234">
        <f>ROUND(I169*H169,2)</f>
        <v>0</v>
      </c>
      <c r="K169" s="230" t="s">
        <v>1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0.00076999999999999996</v>
      </c>
      <c r="R169" s="237">
        <f>Q169*H169</f>
        <v>0.00231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190</v>
      </c>
      <c r="AT169" s="239" t="s">
        <v>186</v>
      </c>
      <c r="AU169" s="239" t="s">
        <v>85</v>
      </c>
      <c r="AY169" s="18" t="s">
        <v>183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190</v>
      </c>
      <c r="BM169" s="239" t="s">
        <v>1867</v>
      </c>
    </row>
    <row r="170" s="2" customFormat="1" ht="21.75" customHeight="1">
      <c r="A170" s="39"/>
      <c r="B170" s="40"/>
      <c r="C170" s="228" t="s">
        <v>233</v>
      </c>
      <c r="D170" s="228" t="s">
        <v>186</v>
      </c>
      <c r="E170" s="229" t="s">
        <v>1413</v>
      </c>
      <c r="F170" s="230" t="s">
        <v>1414</v>
      </c>
      <c r="G170" s="231" t="s">
        <v>189</v>
      </c>
      <c r="H170" s="232">
        <v>61.700000000000003</v>
      </c>
      <c r="I170" s="233"/>
      <c r="J170" s="234">
        <f>ROUND(I170*H170,2)</f>
        <v>0</v>
      </c>
      <c r="K170" s="230" t="s">
        <v>194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190</v>
      </c>
      <c r="AT170" s="239" t="s">
        <v>186</v>
      </c>
      <c r="AU170" s="239" t="s">
        <v>85</v>
      </c>
      <c r="AY170" s="18" t="s">
        <v>183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190</v>
      </c>
      <c r="BM170" s="239" t="s">
        <v>1868</v>
      </c>
    </row>
    <row r="171" s="2" customFormat="1" ht="33" customHeight="1">
      <c r="A171" s="39"/>
      <c r="B171" s="40"/>
      <c r="C171" s="228" t="s">
        <v>284</v>
      </c>
      <c r="D171" s="228" t="s">
        <v>186</v>
      </c>
      <c r="E171" s="229" t="s">
        <v>1416</v>
      </c>
      <c r="F171" s="230" t="s">
        <v>1417</v>
      </c>
      <c r="G171" s="231" t="s">
        <v>350</v>
      </c>
      <c r="H171" s="232">
        <v>0.89500000000000002</v>
      </c>
      <c r="I171" s="233"/>
      <c r="J171" s="234">
        <f>ROUND(I171*H171,2)</f>
        <v>0</v>
      </c>
      <c r="K171" s="230" t="s">
        <v>1080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190</v>
      </c>
      <c r="AT171" s="239" t="s">
        <v>186</v>
      </c>
      <c r="AU171" s="239" t="s">
        <v>85</v>
      </c>
      <c r="AY171" s="18" t="s">
        <v>183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190</v>
      </c>
      <c r="BM171" s="239" t="s">
        <v>1869</v>
      </c>
    </row>
    <row r="172" s="2" customFormat="1" ht="37.8" customHeight="1">
      <c r="A172" s="39"/>
      <c r="B172" s="40"/>
      <c r="C172" s="228" t="s">
        <v>239</v>
      </c>
      <c r="D172" s="228" t="s">
        <v>186</v>
      </c>
      <c r="E172" s="229" t="s">
        <v>1419</v>
      </c>
      <c r="F172" s="230" t="s">
        <v>1420</v>
      </c>
      <c r="G172" s="231" t="s">
        <v>247</v>
      </c>
      <c r="H172" s="232">
        <v>6</v>
      </c>
      <c r="I172" s="233"/>
      <c r="J172" s="234">
        <f>ROUND(I172*H172,2)</f>
        <v>0</v>
      </c>
      <c r="K172" s="230" t="s">
        <v>194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0.00051000000000000004</v>
      </c>
      <c r="R172" s="237">
        <f>Q172*H172</f>
        <v>0.0030600000000000002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190</v>
      </c>
      <c r="AT172" s="239" t="s">
        <v>186</v>
      </c>
      <c r="AU172" s="239" t="s">
        <v>85</v>
      </c>
      <c r="AY172" s="18" t="s">
        <v>183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190</v>
      </c>
      <c r="BM172" s="239" t="s">
        <v>1870</v>
      </c>
    </row>
    <row r="173" s="2" customFormat="1" ht="24.15" customHeight="1">
      <c r="A173" s="39"/>
      <c r="B173" s="40"/>
      <c r="C173" s="228" t="s">
        <v>291</v>
      </c>
      <c r="D173" s="228" t="s">
        <v>186</v>
      </c>
      <c r="E173" s="229" t="s">
        <v>1422</v>
      </c>
      <c r="F173" s="230" t="s">
        <v>1423</v>
      </c>
      <c r="G173" s="231" t="s">
        <v>350</v>
      </c>
      <c r="H173" s="232">
        <v>0.13200000000000001</v>
      </c>
      <c r="I173" s="233"/>
      <c r="J173" s="234">
        <f>ROUND(I173*H173,2)</f>
        <v>0</v>
      </c>
      <c r="K173" s="230" t="s">
        <v>194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190</v>
      </c>
      <c r="AT173" s="239" t="s">
        <v>186</v>
      </c>
      <c r="AU173" s="239" t="s">
        <v>85</v>
      </c>
      <c r="AY173" s="18" t="s">
        <v>183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190</v>
      </c>
      <c r="BM173" s="239" t="s">
        <v>1871</v>
      </c>
    </row>
    <row r="174" s="12" customFormat="1" ht="22.8" customHeight="1">
      <c r="A174" s="12"/>
      <c r="B174" s="212"/>
      <c r="C174" s="213"/>
      <c r="D174" s="214" t="s">
        <v>75</v>
      </c>
      <c r="E174" s="226" t="s">
        <v>1425</v>
      </c>
      <c r="F174" s="226" t="s">
        <v>1426</v>
      </c>
      <c r="G174" s="213"/>
      <c r="H174" s="213"/>
      <c r="I174" s="216"/>
      <c r="J174" s="227">
        <f>BK174</f>
        <v>0</v>
      </c>
      <c r="K174" s="213"/>
      <c r="L174" s="218"/>
      <c r="M174" s="219"/>
      <c r="N174" s="220"/>
      <c r="O174" s="220"/>
      <c r="P174" s="221">
        <f>SUM(P175:P211)</f>
        <v>0</v>
      </c>
      <c r="Q174" s="220"/>
      <c r="R174" s="221">
        <f>SUM(R175:R211)</f>
        <v>0.46571889999999999</v>
      </c>
      <c r="S174" s="220"/>
      <c r="T174" s="222">
        <f>SUM(T175:T211)</f>
        <v>0.79755999999999982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3" t="s">
        <v>85</v>
      </c>
      <c r="AT174" s="224" t="s">
        <v>75</v>
      </c>
      <c r="AU174" s="224" t="s">
        <v>83</v>
      </c>
      <c r="AY174" s="223" t="s">
        <v>183</v>
      </c>
      <c r="BK174" s="225">
        <f>SUM(BK175:BK211)</f>
        <v>0</v>
      </c>
    </row>
    <row r="175" s="2" customFormat="1" ht="24.15" customHeight="1">
      <c r="A175" s="39"/>
      <c r="B175" s="40"/>
      <c r="C175" s="228" t="s">
        <v>244</v>
      </c>
      <c r="D175" s="228" t="s">
        <v>186</v>
      </c>
      <c r="E175" s="229" t="s">
        <v>1427</v>
      </c>
      <c r="F175" s="230" t="s">
        <v>1428</v>
      </c>
      <c r="G175" s="231" t="s">
        <v>189</v>
      </c>
      <c r="H175" s="232">
        <v>160</v>
      </c>
      <c r="I175" s="233"/>
      <c r="J175" s="234">
        <f>ROUND(I175*H175,2)</f>
        <v>0</v>
      </c>
      <c r="K175" s="230" t="s">
        <v>194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0.0049699999999999996</v>
      </c>
      <c r="T175" s="238">
        <f>S175*H175</f>
        <v>0.79519999999999991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190</v>
      </c>
      <c r="AT175" s="239" t="s">
        <v>186</v>
      </c>
      <c r="AU175" s="239" t="s">
        <v>85</v>
      </c>
      <c r="AY175" s="18" t="s">
        <v>183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190</v>
      </c>
      <c r="BM175" s="239" t="s">
        <v>1872</v>
      </c>
    </row>
    <row r="176" s="2" customFormat="1" ht="24.15" customHeight="1">
      <c r="A176" s="39"/>
      <c r="B176" s="40"/>
      <c r="C176" s="228" t="s">
        <v>298</v>
      </c>
      <c r="D176" s="228" t="s">
        <v>186</v>
      </c>
      <c r="E176" s="229" t="s">
        <v>1433</v>
      </c>
      <c r="F176" s="230" t="s">
        <v>1434</v>
      </c>
      <c r="G176" s="231" t="s">
        <v>247</v>
      </c>
      <c r="H176" s="232">
        <v>1</v>
      </c>
      <c r="I176" s="233"/>
      <c r="J176" s="234">
        <f>ROUND(I176*H176,2)</f>
        <v>0</v>
      </c>
      <c r="K176" s="230" t="s">
        <v>194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5.0000000000000002E-05</v>
      </c>
      <c r="R176" s="237">
        <f>Q176*H176</f>
        <v>5.0000000000000002E-05</v>
      </c>
      <c r="S176" s="237">
        <v>0.00051999999999999995</v>
      </c>
      <c r="T176" s="238">
        <f>S176*H176</f>
        <v>0.00051999999999999995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190</v>
      </c>
      <c r="AT176" s="239" t="s">
        <v>186</v>
      </c>
      <c r="AU176" s="239" t="s">
        <v>85</v>
      </c>
      <c r="AY176" s="18" t="s">
        <v>183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190</v>
      </c>
      <c r="BM176" s="239" t="s">
        <v>1873</v>
      </c>
    </row>
    <row r="177" s="2" customFormat="1" ht="21.75" customHeight="1">
      <c r="A177" s="39"/>
      <c r="B177" s="40"/>
      <c r="C177" s="241" t="s">
        <v>195</v>
      </c>
      <c r="D177" s="241" t="s">
        <v>191</v>
      </c>
      <c r="E177" s="242" t="s">
        <v>1436</v>
      </c>
      <c r="F177" s="243" t="s">
        <v>1437</v>
      </c>
      <c r="G177" s="244" t="s">
        <v>189</v>
      </c>
      <c r="H177" s="245">
        <v>1.03</v>
      </c>
      <c r="I177" s="246"/>
      <c r="J177" s="247">
        <f>ROUND(I177*H177,2)</f>
        <v>0</v>
      </c>
      <c r="K177" s="243" t="s">
        <v>194</v>
      </c>
      <c r="L177" s="248"/>
      <c r="M177" s="249" t="s">
        <v>1</v>
      </c>
      <c r="N177" s="250" t="s">
        <v>41</v>
      </c>
      <c r="O177" s="92"/>
      <c r="P177" s="237">
        <f>O177*H177</f>
        <v>0</v>
      </c>
      <c r="Q177" s="237">
        <v>0.00046999999999999999</v>
      </c>
      <c r="R177" s="237">
        <f>Q177*H177</f>
        <v>0.0004841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195</v>
      </c>
      <c r="AT177" s="239" t="s">
        <v>191</v>
      </c>
      <c r="AU177" s="239" t="s">
        <v>85</v>
      </c>
      <c r="AY177" s="18" t="s">
        <v>183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190</v>
      </c>
      <c r="BM177" s="239" t="s">
        <v>1874</v>
      </c>
    </row>
    <row r="178" s="13" customFormat="1">
      <c r="A178" s="13"/>
      <c r="B178" s="262"/>
      <c r="C178" s="263"/>
      <c r="D178" s="257" t="s">
        <v>906</v>
      </c>
      <c r="E178" s="263"/>
      <c r="F178" s="265" t="s">
        <v>1439</v>
      </c>
      <c r="G178" s="263"/>
      <c r="H178" s="266">
        <v>1.03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906</v>
      </c>
      <c r="AU178" s="272" t="s">
        <v>85</v>
      </c>
      <c r="AV178" s="13" t="s">
        <v>85</v>
      </c>
      <c r="AW178" s="13" t="s">
        <v>4</v>
      </c>
      <c r="AX178" s="13" t="s">
        <v>83</v>
      </c>
      <c r="AY178" s="272" t="s">
        <v>183</v>
      </c>
    </row>
    <row r="179" s="2" customFormat="1" ht="24.15" customHeight="1">
      <c r="A179" s="39"/>
      <c r="B179" s="40"/>
      <c r="C179" s="228" t="s">
        <v>305</v>
      </c>
      <c r="D179" s="228" t="s">
        <v>186</v>
      </c>
      <c r="E179" s="229" t="s">
        <v>1440</v>
      </c>
      <c r="F179" s="230" t="s">
        <v>1441</v>
      </c>
      <c r="G179" s="231" t="s">
        <v>247</v>
      </c>
      <c r="H179" s="232">
        <v>2</v>
      </c>
      <c r="I179" s="233"/>
      <c r="J179" s="234">
        <f>ROUND(I179*H179,2)</f>
        <v>0</v>
      </c>
      <c r="K179" s="230" t="s">
        <v>194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6.0000000000000002E-05</v>
      </c>
      <c r="R179" s="237">
        <f>Q179*H179</f>
        <v>0.00012</v>
      </c>
      <c r="S179" s="237">
        <v>0.00092000000000000003</v>
      </c>
      <c r="T179" s="238">
        <f>S179*H179</f>
        <v>0.0018400000000000001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190</v>
      </c>
      <c r="AT179" s="239" t="s">
        <v>186</v>
      </c>
      <c r="AU179" s="239" t="s">
        <v>85</v>
      </c>
      <c r="AY179" s="18" t="s">
        <v>183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190</v>
      </c>
      <c r="BM179" s="239" t="s">
        <v>1875</v>
      </c>
    </row>
    <row r="180" s="2" customFormat="1" ht="21.75" customHeight="1">
      <c r="A180" s="39"/>
      <c r="B180" s="40"/>
      <c r="C180" s="241" t="s">
        <v>251</v>
      </c>
      <c r="D180" s="241" t="s">
        <v>191</v>
      </c>
      <c r="E180" s="242" t="s">
        <v>1443</v>
      </c>
      <c r="F180" s="243" t="s">
        <v>1444</v>
      </c>
      <c r="G180" s="244" t="s">
        <v>189</v>
      </c>
      <c r="H180" s="245">
        <v>2.0600000000000001</v>
      </c>
      <c r="I180" s="246"/>
      <c r="J180" s="247">
        <f>ROUND(I180*H180,2)</f>
        <v>0</v>
      </c>
      <c r="K180" s="243" t="s">
        <v>194</v>
      </c>
      <c r="L180" s="248"/>
      <c r="M180" s="249" t="s">
        <v>1</v>
      </c>
      <c r="N180" s="250" t="s">
        <v>41</v>
      </c>
      <c r="O180" s="92"/>
      <c r="P180" s="237">
        <f>O180*H180</f>
        <v>0</v>
      </c>
      <c r="Q180" s="237">
        <v>0.00085999999999999998</v>
      </c>
      <c r="R180" s="237">
        <f>Q180*H180</f>
        <v>0.0017715999999999999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195</v>
      </c>
      <c r="AT180" s="239" t="s">
        <v>191</v>
      </c>
      <c r="AU180" s="239" t="s">
        <v>85</v>
      </c>
      <c r="AY180" s="18" t="s">
        <v>183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190</v>
      </c>
      <c r="BM180" s="239" t="s">
        <v>1876</v>
      </c>
    </row>
    <row r="181" s="13" customFormat="1">
      <c r="A181" s="13"/>
      <c r="B181" s="262"/>
      <c r="C181" s="263"/>
      <c r="D181" s="257" t="s">
        <v>906</v>
      </c>
      <c r="E181" s="263"/>
      <c r="F181" s="265" t="s">
        <v>1446</v>
      </c>
      <c r="G181" s="263"/>
      <c r="H181" s="266">
        <v>2.0600000000000001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2" t="s">
        <v>906</v>
      </c>
      <c r="AU181" s="272" t="s">
        <v>85</v>
      </c>
      <c r="AV181" s="13" t="s">
        <v>85</v>
      </c>
      <c r="AW181" s="13" t="s">
        <v>4</v>
      </c>
      <c r="AX181" s="13" t="s">
        <v>83</v>
      </c>
      <c r="AY181" s="272" t="s">
        <v>183</v>
      </c>
    </row>
    <row r="182" s="2" customFormat="1" ht="24.15" customHeight="1">
      <c r="A182" s="39"/>
      <c r="B182" s="40"/>
      <c r="C182" s="228" t="s">
        <v>312</v>
      </c>
      <c r="D182" s="228" t="s">
        <v>186</v>
      </c>
      <c r="E182" s="229" t="s">
        <v>1447</v>
      </c>
      <c r="F182" s="230" t="s">
        <v>1448</v>
      </c>
      <c r="G182" s="231" t="s">
        <v>189</v>
      </c>
      <c r="H182" s="232">
        <v>75</v>
      </c>
      <c r="I182" s="233"/>
      <c r="J182" s="234">
        <f>ROUND(I182*H182,2)</f>
        <v>0</v>
      </c>
      <c r="K182" s="230" t="s">
        <v>194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0.00084000000000000003</v>
      </c>
      <c r="R182" s="237">
        <f>Q182*H182</f>
        <v>0.063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190</v>
      </c>
      <c r="AT182" s="239" t="s">
        <v>186</v>
      </c>
      <c r="AU182" s="239" t="s">
        <v>85</v>
      </c>
      <c r="AY182" s="18" t="s">
        <v>183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190</v>
      </c>
      <c r="BM182" s="239" t="s">
        <v>1877</v>
      </c>
    </row>
    <row r="183" s="2" customFormat="1" ht="16.5" customHeight="1">
      <c r="A183" s="39"/>
      <c r="B183" s="40"/>
      <c r="C183" s="241" t="s">
        <v>254</v>
      </c>
      <c r="D183" s="241" t="s">
        <v>191</v>
      </c>
      <c r="E183" s="242" t="s">
        <v>1450</v>
      </c>
      <c r="F183" s="243" t="s">
        <v>1451</v>
      </c>
      <c r="G183" s="244" t="s">
        <v>247</v>
      </c>
      <c r="H183" s="245">
        <v>150</v>
      </c>
      <c r="I183" s="246"/>
      <c r="J183" s="247">
        <f>ROUND(I183*H183,2)</f>
        <v>0</v>
      </c>
      <c r="K183" s="243" t="s">
        <v>194</v>
      </c>
      <c r="L183" s="248"/>
      <c r="M183" s="249" t="s">
        <v>1</v>
      </c>
      <c r="N183" s="250" t="s">
        <v>41</v>
      </c>
      <c r="O183" s="92"/>
      <c r="P183" s="237">
        <f>O183*H183</f>
        <v>0</v>
      </c>
      <c r="Q183" s="237">
        <v>0.00068000000000000005</v>
      </c>
      <c r="R183" s="237">
        <f>Q183*H183</f>
        <v>0.10200000000000001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195</v>
      </c>
      <c r="AT183" s="239" t="s">
        <v>191</v>
      </c>
      <c r="AU183" s="239" t="s">
        <v>85</v>
      </c>
      <c r="AY183" s="18" t="s">
        <v>183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190</v>
      </c>
      <c r="BM183" s="239" t="s">
        <v>1878</v>
      </c>
    </row>
    <row r="184" s="2" customFormat="1" ht="24.15" customHeight="1">
      <c r="A184" s="39"/>
      <c r="B184" s="40"/>
      <c r="C184" s="228" t="s">
        <v>319</v>
      </c>
      <c r="D184" s="228" t="s">
        <v>186</v>
      </c>
      <c r="E184" s="229" t="s">
        <v>1453</v>
      </c>
      <c r="F184" s="230" t="s">
        <v>1454</v>
      </c>
      <c r="G184" s="231" t="s">
        <v>189</v>
      </c>
      <c r="H184" s="232">
        <v>8</v>
      </c>
      <c r="I184" s="233"/>
      <c r="J184" s="234">
        <f>ROUND(I184*H184,2)</f>
        <v>0</v>
      </c>
      <c r="K184" s="230" t="s">
        <v>194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0.00116</v>
      </c>
      <c r="R184" s="237">
        <f>Q184*H184</f>
        <v>0.0092800000000000001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190</v>
      </c>
      <c r="AT184" s="239" t="s">
        <v>186</v>
      </c>
      <c r="AU184" s="239" t="s">
        <v>85</v>
      </c>
      <c r="AY184" s="18" t="s">
        <v>183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190</v>
      </c>
      <c r="BM184" s="239" t="s">
        <v>1879</v>
      </c>
    </row>
    <row r="185" s="2" customFormat="1" ht="16.5" customHeight="1">
      <c r="A185" s="39"/>
      <c r="B185" s="40"/>
      <c r="C185" s="241" t="s">
        <v>258</v>
      </c>
      <c r="D185" s="241" t="s">
        <v>191</v>
      </c>
      <c r="E185" s="242" t="s">
        <v>1456</v>
      </c>
      <c r="F185" s="243" t="s">
        <v>1457</v>
      </c>
      <c r="G185" s="244" t="s">
        <v>247</v>
      </c>
      <c r="H185" s="245">
        <v>8</v>
      </c>
      <c r="I185" s="246"/>
      <c r="J185" s="247">
        <f>ROUND(I185*H185,2)</f>
        <v>0</v>
      </c>
      <c r="K185" s="243" t="s">
        <v>194</v>
      </c>
      <c r="L185" s="248"/>
      <c r="M185" s="249" t="s">
        <v>1</v>
      </c>
      <c r="N185" s="250" t="s">
        <v>41</v>
      </c>
      <c r="O185" s="92"/>
      <c r="P185" s="237">
        <f>O185*H185</f>
        <v>0</v>
      </c>
      <c r="Q185" s="237">
        <v>6.9999999999999994E-05</v>
      </c>
      <c r="R185" s="237">
        <f>Q185*H185</f>
        <v>0.00055999999999999995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195</v>
      </c>
      <c r="AT185" s="239" t="s">
        <v>191</v>
      </c>
      <c r="AU185" s="239" t="s">
        <v>85</v>
      </c>
      <c r="AY185" s="18" t="s">
        <v>183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190</v>
      </c>
      <c r="BM185" s="239" t="s">
        <v>1880</v>
      </c>
    </row>
    <row r="186" s="2" customFormat="1" ht="16.5" customHeight="1">
      <c r="A186" s="39"/>
      <c r="B186" s="40"/>
      <c r="C186" s="241" t="s">
        <v>326</v>
      </c>
      <c r="D186" s="241" t="s">
        <v>191</v>
      </c>
      <c r="E186" s="242" t="s">
        <v>1459</v>
      </c>
      <c r="F186" s="243" t="s">
        <v>1460</v>
      </c>
      <c r="G186" s="244" t="s">
        <v>247</v>
      </c>
      <c r="H186" s="245">
        <v>8</v>
      </c>
      <c r="I186" s="246"/>
      <c r="J186" s="247">
        <f>ROUND(I186*H186,2)</f>
        <v>0</v>
      </c>
      <c r="K186" s="243" t="s">
        <v>194</v>
      </c>
      <c r="L186" s="248"/>
      <c r="M186" s="249" t="s">
        <v>1</v>
      </c>
      <c r="N186" s="250" t="s">
        <v>41</v>
      </c>
      <c r="O186" s="92"/>
      <c r="P186" s="237">
        <f>O186*H186</f>
        <v>0</v>
      </c>
      <c r="Q186" s="237">
        <v>9.0000000000000006E-05</v>
      </c>
      <c r="R186" s="237">
        <f>Q186*H186</f>
        <v>0.00072000000000000005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195</v>
      </c>
      <c r="AT186" s="239" t="s">
        <v>191</v>
      </c>
      <c r="AU186" s="239" t="s">
        <v>85</v>
      </c>
      <c r="AY186" s="18" t="s">
        <v>183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190</v>
      </c>
      <c r="BM186" s="239" t="s">
        <v>1881</v>
      </c>
    </row>
    <row r="187" s="2" customFormat="1" ht="24.15" customHeight="1">
      <c r="A187" s="39"/>
      <c r="B187" s="40"/>
      <c r="C187" s="228" t="s">
        <v>261</v>
      </c>
      <c r="D187" s="228" t="s">
        <v>186</v>
      </c>
      <c r="E187" s="229" t="s">
        <v>1462</v>
      </c>
      <c r="F187" s="230" t="s">
        <v>1463</v>
      </c>
      <c r="G187" s="231" t="s">
        <v>189</v>
      </c>
      <c r="H187" s="232">
        <v>38</v>
      </c>
      <c r="I187" s="233"/>
      <c r="J187" s="234">
        <f>ROUND(I187*H187,2)</f>
        <v>0</v>
      </c>
      <c r="K187" s="230" t="s">
        <v>194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0.0014400000000000001</v>
      </c>
      <c r="R187" s="237">
        <f>Q187*H187</f>
        <v>0.054720000000000005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190</v>
      </c>
      <c r="AT187" s="239" t="s">
        <v>186</v>
      </c>
      <c r="AU187" s="239" t="s">
        <v>85</v>
      </c>
      <c r="AY187" s="18" t="s">
        <v>183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190</v>
      </c>
      <c r="BM187" s="239" t="s">
        <v>1882</v>
      </c>
    </row>
    <row r="188" s="2" customFormat="1" ht="16.5" customHeight="1">
      <c r="A188" s="39"/>
      <c r="B188" s="40"/>
      <c r="C188" s="241" t="s">
        <v>333</v>
      </c>
      <c r="D188" s="241" t="s">
        <v>191</v>
      </c>
      <c r="E188" s="242" t="s">
        <v>1465</v>
      </c>
      <c r="F188" s="243" t="s">
        <v>1466</v>
      </c>
      <c r="G188" s="244" t="s">
        <v>247</v>
      </c>
      <c r="H188" s="245">
        <v>30</v>
      </c>
      <c r="I188" s="246"/>
      <c r="J188" s="247">
        <f>ROUND(I188*H188,2)</f>
        <v>0</v>
      </c>
      <c r="K188" s="243" t="s">
        <v>194</v>
      </c>
      <c r="L188" s="248"/>
      <c r="M188" s="249" t="s">
        <v>1</v>
      </c>
      <c r="N188" s="250" t="s">
        <v>41</v>
      </c>
      <c r="O188" s="92"/>
      <c r="P188" s="237">
        <f>O188*H188</f>
        <v>0</v>
      </c>
      <c r="Q188" s="237">
        <v>0.00010000000000000001</v>
      </c>
      <c r="R188" s="237">
        <f>Q188*H188</f>
        <v>0.0030000000000000001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195</v>
      </c>
      <c r="AT188" s="239" t="s">
        <v>191</v>
      </c>
      <c r="AU188" s="239" t="s">
        <v>85</v>
      </c>
      <c r="AY188" s="18" t="s">
        <v>183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190</v>
      </c>
      <c r="BM188" s="239" t="s">
        <v>1883</v>
      </c>
    </row>
    <row r="189" s="2" customFormat="1" ht="16.5" customHeight="1">
      <c r="A189" s="39"/>
      <c r="B189" s="40"/>
      <c r="C189" s="241" t="s">
        <v>266</v>
      </c>
      <c r="D189" s="241" t="s">
        <v>191</v>
      </c>
      <c r="E189" s="242" t="s">
        <v>1468</v>
      </c>
      <c r="F189" s="243" t="s">
        <v>1469</v>
      </c>
      <c r="G189" s="244" t="s">
        <v>247</v>
      </c>
      <c r="H189" s="245">
        <v>46</v>
      </c>
      <c r="I189" s="246"/>
      <c r="J189" s="247">
        <f>ROUND(I189*H189,2)</f>
        <v>0</v>
      </c>
      <c r="K189" s="243" t="s">
        <v>194</v>
      </c>
      <c r="L189" s="248"/>
      <c r="M189" s="249" t="s">
        <v>1</v>
      </c>
      <c r="N189" s="250" t="s">
        <v>41</v>
      </c>
      <c r="O189" s="92"/>
      <c r="P189" s="237">
        <f>O189*H189</f>
        <v>0</v>
      </c>
      <c r="Q189" s="237">
        <v>0.00017000000000000001</v>
      </c>
      <c r="R189" s="237">
        <f>Q189*H189</f>
        <v>0.0078200000000000006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195</v>
      </c>
      <c r="AT189" s="239" t="s">
        <v>191</v>
      </c>
      <c r="AU189" s="239" t="s">
        <v>85</v>
      </c>
      <c r="AY189" s="18" t="s">
        <v>183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190</v>
      </c>
      <c r="BM189" s="239" t="s">
        <v>1884</v>
      </c>
    </row>
    <row r="190" s="2" customFormat="1" ht="24.15" customHeight="1">
      <c r="A190" s="39"/>
      <c r="B190" s="40"/>
      <c r="C190" s="228" t="s">
        <v>340</v>
      </c>
      <c r="D190" s="228" t="s">
        <v>186</v>
      </c>
      <c r="E190" s="229" t="s">
        <v>1471</v>
      </c>
      <c r="F190" s="230" t="s">
        <v>1472</v>
      </c>
      <c r="G190" s="231" t="s">
        <v>189</v>
      </c>
      <c r="H190" s="232">
        <v>39</v>
      </c>
      <c r="I190" s="233"/>
      <c r="J190" s="234">
        <f>ROUND(I190*H190,2)</f>
        <v>0</v>
      </c>
      <c r="K190" s="230" t="s">
        <v>194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0.00281</v>
      </c>
      <c r="R190" s="237">
        <f>Q190*H190</f>
        <v>0.10958999999999999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190</v>
      </c>
      <c r="AT190" s="239" t="s">
        <v>186</v>
      </c>
      <c r="AU190" s="239" t="s">
        <v>85</v>
      </c>
      <c r="AY190" s="18" t="s">
        <v>183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190</v>
      </c>
      <c r="BM190" s="239" t="s">
        <v>1885</v>
      </c>
    </row>
    <row r="191" s="2" customFormat="1" ht="16.5" customHeight="1">
      <c r="A191" s="39"/>
      <c r="B191" s="40"/>
      <c r="C191" s="241" t="s">
        <v>269</v>
      </c>
      <c r="D191" s="241" t="s">
        <v>191</v>
      </c>
      <c r="E191" s="242" t="s">
        <v>1474</v>
      </c>
      <c r="F191" s="243" t="s">
        <v>1475</v>
      </c>
      <c r="G191" s="244" t="s">
        <v>247</v>
      </c>
      <c r="H191" s="245">
        <v>44</v>
      </c>
      <c r="I191" s="246"/>
      <c r="J191" s="247">
        <f>ROUND(I191*H191,2)</f>
        <v>0</v>
      </c>
      <c r="K191" s="243" t="s">
        <v>194</v>
      </c>
      <c r="L191" s="248"/>
      <c r="M191" s="249" t="s">
        <v>1</v>
      </c>
      <c r="N191" s="250" t="s">
        <v>41</v>
      </c>
      <c r="O191" s="92"/>
      <c r="P191" s="237">
        <f>O191*H191</f>
        <v>0</v>
      </c>
      <c r="Q191" s="237">
        <v>0.00010000000000000001</v>
      </c>
      <c r="R191" s="237">
        <f>Q191*H191</f>
        <v>0.0044000000000000003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195</v>
      </c>
      <c r="AT191" s="239" t="s">
        <v>191</v>
      </c>
      <c r="AU191" s="239" t="s">
        <v>85</v>
      </c>
      <c r="AY191" s="18" t="s">
        <v>183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190</v>
      </c>
      <c r="BM191" s="239" t="s">
        <v>1886</v>
      </c>
    </row>
    <row r="192" s="2" customFormat="1" ht="16.5" customHeight="1">
      <c r="A192" s="39"/>
      <c r="B192" s="40"/>
      <c r="C192" s="241" t="s">
        <v>347</v>
      </c>
      <c r="D192" s="241" t="s">
        <v>191</v>
      </c>
      <c r="E192" s="242" t="s">
        <v>1477</v>
      </c>
      <c r="F192" s="243" t="s">
        <v>1478</v>
      </c>
      <c r="G192" s="244" t="s">
        <v>247</v>
      </c>
      <c r="H192" s="245">
        <v>34</v>
      </c>
      <c r="I192" s="246"/>
      <c r="J192" s="247">
        <f>ROUND(I192*H192,2)</f>
        <v>0</v>
      </c>
      <c r="K192" s="243" t="s">
        <v>194</v>
      </c>
      <c r="L192" s="248"/>
      <c r="M192" s="249" t="s">
        <v>1</v>
      </c>
      <c r="N192" s="250" t="s">
        <v>41</v>
      </c>
      <c r="O192" s="92"/>
      <c r="P192" s="237">
        <f>O192*H192</f>
        <v>0</v>
      </c>
      <c r="Q192" s="237">
        <v>0.00021000000000000001</v>
      </c>
      <c r="R192" s="237">
        <f>Q192*H192</f>
        <v>0.0071400000000000005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195</v>
      </c>
      <c r="AT192" s="239" t="s">
        <v>191</v>
      </c>
      <c r="AU192" s="239" t="s">
        <v>85</v>
      </c>
      <c r="AY192" s="18" t="s">
        <v>183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190</v>
      </c>
      <c r="BM192" s="239" t="s">
        <v>1887</v>
      </c>
    </row>
    <row r="193" s="2" customFormat="1" ht="37.8" customHeight="1">
      <c r="A193" s="39"/>
      <c r="B193" s="40"/>
      <c r="C193" s="228" t="s">
        <v>329</v>
      </c>
      <c r="D193" s="228" t="s">
        <v>186</v>
      </c>
      <c r="E193" s="229" t="s">
        <v>1480</v>
      </c>
      <c r="F193" s="230" t="s">
        <v>1481</v>
      </c>
      <c r="G193" s="231" t="s">
        <v>189</v>
      </c>
      <c r="H193" s="232">
        <v>75</v>
      </c>
      <c r="I193" s="233"/>
      <c r="J193" s="234">
        <f>ROUND(I193*H193,2)</f>
        <v>0</v>
      </c>
      <c r="K193" s="230" t="s">
        <v>1482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0.00034000000000000002</v>
      </c>
      <c r="R193" s="237">
        <f>Q193*H193</f>
        <v>0.025500000000000002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190</v>
      </c>
      <c r="AT193" s="239" t="s">
        <v>186</v>
      </c>
      <c r="AU193" s="239" t="s">
        <v>85</v>
      </c>
      <c r="AY193" s="18" t="s">
        <v>183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190</v>
      </c>
      <c r="BM193" s="239" t="s">
        <v>1888</v>
      </c>
    </row>
    <row r="194" s="2" customFormat="1" ht="37.8" customHeight="1">
      <c r="A194" s="39"/>
      <c r="B194" s="40"/>
      <c r="C194" s="228" t="s">
        <v>474</v>
      </c>
      <c r="D194" s="228" t="s">
        <v>186</v>
      </c>
      <c r="E194" s="229" t="s">
        <v>1484</v>
      </c>
      <c r="F194" s="230" t="s">
        <v>1485</v>
      </c>
      <c r="G194" s="231" t="s">
        <v>189</v>
      </c>
      <c r="H194" s="232">
        <v>41</v>
      </c>
      <c r="I194" s="233"/>
      <c r="J194" s="234">
        <f>ROUND(I194*H194,2)</f>
        <v>0</v>
      </c>
      <c r="K194" s="230" t="s">
        <v>1482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0.00010000000000000001</v>
      </c>
      <c r="R194" s="237">
        <f>Q194*H194</f>
        <v>0.0041000000000000003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190</v>
      </c>
      <c r="AT194" s="239" t="s">
        <v>186</v>
      </c>
      <c r="AU194" s="239" t="s">
        <v>85</v>
      </c>
      <c r="AY194" s="18" t="s">
        <v>183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190</v>
      </c>
      <c r="BM194" s="239" t="s">
        <v>1889</v>
      </c>
    </row>
    <row r="195" s="2" customFormat="1" ht="37.8" customHeight="1">
      <c r="A195" s="39"/>
      <c r="B195" s="40"/>
      <c r="C195" s="228" t="s">
        <v>332</v>
      </c>
      <c r="D195" s="228" t="s">
        <v>186</v>
      </c>
      <c r="E195" s="229" t="s">
        <v>1487</v>
      </c>
      <c r="F195" s="230" t="s">
        <v>1488</v>
      </c>
      <c r="G195" s="231" t="s">
        <v>189</v>
      </c>
      <c r="H195" s="232">
        <v>4</v>
      </c>
      <c r="I195" s="233"/>
      <c r="J195" s="234">
        <f>ROUND(I195*H195,2)</f>
        <v>0</v>
      </c>
      <c r="K195" s="230" t="s">
        <v>1482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0.00016000000000000001</v>
      </c>
      <c r="R195" s="237">
        <f>Q195*H195</f>
        <v>0.00064000000000000005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190</v>
      </c>
      <c r="AT195" s="239" t="s">
        <v>186</v>
      </c>
      <c r="AU195" s="239" t="s">
        <v>85</v>
      </c>
      <c r="AY195" s="18" t="s">
        <v>183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190</v>
      </c>
      <c r="BM195" s="239" t="s">
        <v>1890</v>
      </c>
    </row>
    <row r="196" s="2" customFormat="1" ht="37.8" customHeight="1">
      <c r="A196" s="39"/>
      <c r="B196" s="40"/>
      <c r="C196" s="228" t="s">
        <v>481</v>
      </c>
      <c r="D196" s="228" t="s">
        <v>186</v>
      </c>
      <c r="E196" s="229" t="s">
        <v>1490</v>
      </c>
      <c r="F196" s="230" t="s">
        <v>1491</v>
      </c>
      <c r="G196" s="231" t="s">
        <v>189</v>
      </c>
      <c r="H196" s="232">
        <v>23</v>
      </c>
      <c r="I196" s="233"/>
      <c r="J196" s="234">
        <f>ROUND(I196*H196,2)</f>
        <v>0</v>
      </c>
      <c r="K196" s="230" t="s">
        <v>1482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0.00024000000000000001</v>
      </c>
      <c r="R196" s="237">
        <f>Q196*H196</f>
        <v>0.0055199999999999997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190</v>
      </c>
      <c r="AT196" s="239" t="s">
        <v>186</v>
      </c>
      <c r="AU196" s="239" t="s">
        <v>85</v>
      </c>
      <c r="AY196" s="18" t="s">
        <v>183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190</v>
      </c>
      <c r="BM196" s="239" t="s">
        <v>1891</v>
      </c>
    </row>
    <row r="197" s="2" customFormat="1" ht="33" customHeight="1">
      <c r="A197" s="39"/>
      <c r="B197" s="40"/>
      <c r="C197" s="228" t="s">
        <v>336</v>
      </c>
      <c r="D197" s="228" t="s">
        <v>186</v>
      </c>
      <c r="E197" s="229" t="s">
        <v>1493</v>
      </c>
      <c r="F197" s="230" t="s">
        <v>1494</v>
      </c>
      <c r="G197" s="231" t="s">
        <v>189</v>
      </c>
      <c r="H197" s="232">
        <v>17</v>
      </c>
      <c r="I197" s="233"/>
      <c r="J197" s="234">
        <f>ROUND(I197*H197,2)</f>
        <v>0</v>
      </c>
      <c r="K197" s="230" t="s">
        <v>1482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190</v>
      </c>
      <c r="AT197" s="239" t="s">
        <v>186</v>
      </c>
      <c r="AU197" s="239" t="s">
        <v>85</v>
      </c>
      <c r="AY197" s="18" t="s">
        <v>183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190</v>
      </c>
      <c r="BM197" s="239" t="s">
        <v>1892</v>
      </c>
    </row>
    <row r="198" s="2" customFormat="1" ht="24.15" customHeight="1">
      <c r="A198" s="39"/>
      <c r="B198" s="40"/>
      <c r="C198" s="241" t="s">
        <v>491</v>
      </c>
      <c r="D198" s="241" t="s">
        <v>191</v>
      </c>
      <c r="E198" s="242" t="s">
        <v>1496</v>
      </c>
      <c r="F198" s="243" t="s">
        <v>1497</v>
      </c>
      <c r="G198" s="244" t="s">
        <v>189</v>
      </c>
      <c r="H198" s="245">
        <v>17.34</v>
      </c>
      <c r="I198" s="246"/>
      <c r="J198" s="247">
        <f>ROUND(I198*H198,2)</f>
        <v>0</v>
      </c>
      <c r="K198" s="243" t="s">
        <v>1482</v>
      </c>
      <c r="L198" s="248"/>
      <c r="M198" s="249" t="s">
        <v>1</v>
      </c>
      <c r="N198" s="250" t="s">
        <v>41</v>
      </c>
      <c r="O198" s="92"/>
      <c r="P198" s="237">
        <f>O198*H198</f>
        <v>0</v>
      </c>
      <c r="Q198" s="237">
        <v>0.00048000000000000001</v>
      </c>
      <c r="R198" s="237">
        <f>Q198*H198</f>
        <v>0.0083231999999999993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195</v>
      </c>
      <c r="AT198" s="239" t="s">
        <v>191</v>
      </c>
      <c r="AU198" s="239" t="s">
        <v>85</v>
      </c>
      <c r="AY198" s="18" t="s">
        <v>183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190</v>
      </c>
      <c r="BM198" s="239" t="s">
        <v>1893</v>
      </c>
    </row>
    <row r="199" s="13" customFormat="1">
      <c r="A199" s="13"/>
      <c r="B199" s="262"/>
      <c r="C199" s="263"/>
      <c r="D199" s="257" t="s">
        <v>906</v>
      </c>
      <c r="E199" s="263"/>
      <c r="F199" s="265" t="s">
        <v>1499</v>
      </c>
      <c r="G199" s="263"/>
      <c r="H199" s="266">
        <v>17.34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2" t="s">
        <v>906</v>
      </c>
      <c r="AU199" s="272" t="s">
        <v>85</v>
      </c>
      <c r="AV199" s="13" t="s">
        <v>85</v>
      </c>
      <c r="AW199" s="13" t="s">
        <v>4</v>
      </c>
      <c r="AX199" s="13" t="s">
        <v>83</v>
      </c>
      <c r="AY199" s="272" t="s">
        <v>183</v>
      </c>
    </row>
    <row r="200" s="2" customFormat="1" ht="16.5" customHeight="1">
      <c r="A200" s="39"/>
      <c r="B200" s="40"/>
      <c r="C200" s="228" t="s">
        <v>273</v>
      </c>
      <c r="D200" s="228" t="s">
        <v>186</v>
      </c>
      <c r="E200" s="229" t="s">
        <v>1500</v>
      </c>
      <c r="F200" s="230" t="s">
        <v>1501</v>
      </c>
      <c r="G200" s="231" t="s">
        <v>247</v>
      </c>
      <c r="H200" s="232">
        <v>43</v>
      </c>
      <c r="I200" s="233"/>
      <c r="J200" s="234">
        <f>ROUND(I200*H200,2)</f>
        <v>0</v>
      </c>
      <c r="K200" s="230" t="s">
        <v>194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190</v>
      </c>
      <c r="AT200" s="239" t="s">
        <v>186</v>
      </c>
      <c r="AU200" s="239" t="s">
        <v>85</v>
      </c>
      <c r="AY200" s="18" t="s">
        <v>183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190</v>
      </c>
      <c r="BM200" s="239" t="s">
        <v>1894</v>
      </c>
    </row>
    <row r="201" s="2" customFormat="1" ht="21.75" customHeight="1">
      <c r="A201" s="39"/>
      <c r="B201" s="40"/>
      <c r="C201" s="228" t="s">
        <v>357</v>
      </c>
      <c r="D201" s="228" t="s">
        <v>186</v>
      </c>
      <c r="E201" s="229" t="s">
        <v>1503</v>
      </c>
      <c r="F201" s="230" t="s">
        <v>1504</v>
      </c>
      <c r="G201" s="231" t="s">
        <v>247</v>
      </c>
      <c r="H201" s="232">
        <v>1</v>
      </c>
      <c r="I201" s="233"/>
      <c r="J201" s="234">
        <f>ROUND(I201*H201,2)</f>
        <v>0</v>
      </c>
      <c r="K201" s="230" t="s">
        <v>194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0.00021000000000000001</v>
      </c>
      <c r="R201" s="237">
        <f>Q201*H201</f>
        <v>0.00021000000000000001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190</v>
      </c>
      <c r="AT201" s="239" t="s">
        <v>186</v>
      </c>
      <c r="AU201" s="239" t="s">
        <v>85</v>
      </c>
      <c r="AY201" s="18" t="s">
        <v>183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190</v>
      </c>
      <c r="BM201" s="239" t="s">
        <v>1895</v>
      </c>
    </row>
    <row r="202" s="2" customFormat="1" ht="21.75" customHeight="1">
      <c r="A202" s="39"/>
      <c r="B202" s="40"/>
      <c r="C202" s="228" t="s">
        <v>276</v>
      </c>
      <c r="D202" s="228" t="s">
        <v>186</v>
      </c>
      <c r="E202" s="229" t="s">
        <v>1506</v>
      </c>
      <c r="F202" s="230" t="s">
        <v>1507</v>
      </c>
      <c r="G202" s="231" t="s">
        <v>247</v>
      </c>
      <c r="H202" s="232">
        <v>6</v>
      </c>
      <c r="I202" s="233"/>
      <c r="J202" s="234">
        <f>ROUND(I202*H202,2)</f>
        <v>0</v>
      </c>
      <c r="K202" s="230" t="s">
        <v>194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0.00050000000000000001</v>
      </c>
      <c r="R202" s="237">
        <f>Q202*H202</f>
        <v>0.0030000000000000001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190</v>
      </c>
      <c r="AT202" s="239" t="s">
        <v>186</v>
      </c>
      <c r="AU202" s="239" t="s">
        <v>85</v>
      </c>
      <c r="AY202" s="18" t="s">
        <v>183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190</v>
      </c>
      <c r="BM202" s="239" t="s">
        <v>1896</v>
      </c>
    </row>
    <row r="203" s="2" customFormat="1" ht="21.75" customHeight="1">
      <c r="A203" s="39"/>
      <c r="B203" s="40"/>
      <c r="C203" s="228" t="s">
        <v>364</v>
      </c>
      <c r="D203" s="228" t="s">
        <v>186</v>
      </c>
      <c r="E203" s="229" t="s">
        <v>1509</v>
      </c>
      <c r="F203" s="230" t="s">
        <v>1510</v>
      </c>
      <c r="G203" s="231" t="s">
        <v>247</v>
      </c>
      <c r="H203" s="232">
        <v>32</v>
      </c>
      <c r="I203" s="233"/>
      <c r="J203" s="234">
        <f>ROUND(I203*H203,2)</f>
        <v>0</v>
      </c>
      <c r="K203" s="230" t="s">
        <v>194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0.00069999999999999999</v>
      </c>
      <c r="R203" s="237">
        <f>Q203*H203</f>
        <v>0.0224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190</v>
      </c>
      <c r="AT203" s="239" t="s">
        <v>186</v>
      </c>
      <c r="AU203" s="239" t="s">
        <v>85</v>
      </c>
      <c r="AY203" s="18" t="s">
        <v>183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190</v>
      </c>
      <c r="BM203" s="239" t="s">
        <v>1897</v>
      </c>
    </row>
    <row r="204" s="2" customFormat="1" ht="21.75" customHeight="1">
      <c r="A204" s="39"/>
      <c r="B204" s="40"/>
      <c r="C204" s="228" t="s">
        <v>280</v>
      </c>
      <c r="D204" s="228" t="s">
        <v>186</v>
      </c>
      <c r="E204" s="229" t="s">
        <v>1512</v>
      </c>
      <c r="F204" s="230" t="s">
        <v>1513</v>
      </c>
      <c r="G204" s="231" t="s">
        <v>247</v>
      </c>
      <c r="H204" s="232">
        <v>1</v>
      </c>
      <c r="I204" s="233"/>
      <c r="J204" s="234">
        <f>ROUND(I204*H204,2)</f>
        <v>0</v>
      </c>
      <c r="K204" s="230" t="s">
        <v>194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2.0000000000000002E-05</v>
      </c>
      <c r="R204" s="237">
        <f>Q204*H204</f>
        <v>2.0000000000000002E-05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190</v>
      </c>
      <c r="AT204" s="239" t="s">
        <v>186</v>
      </c>
      <c r="AU204" s="239" t="s">
        <v>85</v>
      </c>
      <c r="AY204" s="18" t="s">
        <v>183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190</v>
      </c>
      <c r="BM204" s="239" t="s">
        <v>1898</v>
      </c>
    </row>
    <row r="205" s="2" customFormat="1" ht="24.15" customHeight="1">
      <c r="A205" s="39"/>
      <c r="B205" s="40"/>
      <c r="C205" s="241" t="s">
        <v>371</v>
      </c>
      <c r="D205" s="241" t="s">
        <v>191</v>
      </c>
      <c r="E205" s="242" t="s">
        <v>1515</v>
      </c>
      <c r="F205" s="243" t="s">
        <v>1516</v>
      </c>
      <c r="G205" s="244" t="s">
        <v>247</v>
      </c>
      <c r="H205" s="245">
        <v>1</v>
      </c>
      <c r="I205" s="246"/>
      <c r="J205" s="247">
        <f>ROUND(I205*H205,2)</f>
        <v>0</v>
      </c>
      <c r="K205" s="243" t="s">
        <v>1</v>
      </c>
      <c r="L205" s="248"/>
      <c r="M205" s="249" t="s">
        <v>1</v>
      </c>
      <c r="N205" s="250" t="s">
        <v>41</v>
      </c>
      <c r="O205" s="92"/>
      <c r="P205" s="237">
        <f>O205*H205</f>
        <v>0</v>
      </c>
      <c r="Q205" s="237">
        <v>0.00051999999999999995</v>
      </c>
      <c r="R205" s="237">
        <f>Q205*H205</f>
        <v>0.00051999999999999995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195</v>
      </c>
      <c r="AT205" s="239" t="s">
        <v>191</v>
      </c>
      <c r="AU205" s="239" t="s">
        <v>85</v>
      </c>
      <c r="AY205" s="18" t="s">
        <v>183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190</v>
      </c>
      <c r="BM205" s="239" t="s">
        <v>1899</v>
      </c>
    </row>
    <row r="206" s="2" customFormat="1" ht="24.15" customHeight="1">
      <c r="A206" s="39"/>
      <c r="B206" s="40"/>
      <c r="C206" s="228" t="s">
        <v>283</v>
      </c>
      <c r="D206" s="228" t="s">
        <v>186</v>
      </c>
      <c r="E206" s="229" t="s">
        <v>1518</v>
      </c>
      <c r="F206" s="230" t="s">
        <v>1519</v>
      </c>
      <c r="G206" s="231" t="s">
        <v>189</v>
      </c>
      <c r="H206" s="232">
        <v>147</v>
      </c>
      <c r="I206" s="233"/>
      <c r="J206" s="234">
        <f>ROUND(I206*H206,2)</f>
        <v>0</v>
      </c>
      <c r="K206" s="230" t="s">
        <v>194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0.00019000000000000001</v>
      </c>
      <c r="R206" s="237">
        <f>Q206*H206</f>
        <v>0.02793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190</v>
      </c>
      <c r="AT206" s="239" t="s">
        <v>186</v>
      </c>
      <c r="AU206" s="239" t="s">
        <v>85</v>
      </c>
      <c r="AY206" s="18" t="s">
        <v>183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190</v>
      </c>
      <c r="BM206" s="239" t="s">
        <v>1900</v>
      </c>
    </row>
    <row r="207" s="2" customFormat="1" ht="21.75" customHeight="1">
      <c r="A207" s="39"/>
      <c r="B207" s="40"/>
      <c r="C207" s="228" t="s">
        <v>378</v>
      </c>
      <c r="D207" s="228" t="s">
        <v>186</v>
      </c>
      <c r="E207" s="229" t="s">
        <v>1521</v>
      </c>
      <c r="F207" s="230" t="s">
        <v>1522</v>
      </c>
      <c r="G207" s="231" t="s">
        <v>189</v>
      </c>
      <c r="H207" s="232">
        <v>147</v>
      </c>
      <c r="I207" s="233"/>
      <c r="J207" s="234">
        <f>ROUND(I207*H207,2)</f>
        <v>0</v>
      </c>
      <c r="K207" s="230" t="s">
        <v>194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1.0000000000000001E-05</v>
      </c>
      <c r="R207" s="237">
        <f>Q207*H207</f>
        <v>0.0014700000000000002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190</v>
      </c>
      <c r="AT207" s="239" t="s">
        <v>186</v>
      </c>
      <c r="AU207" s="239" t="s">
        <v>85</v>
      </c>
      <c r="AY207" s="18" t="s">
        <v>183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190</v>
      </c>
      <c r="BM207" s="239" t="s">
        <v>1901</v>
      </c>
    </row>
    <row r="208" s="2" customFormat="1" ht="33" customHeight="1">
      <c r="A208" s="39"/>
      <c r="B208" s="40"/>
      <c r="C208" s="228" t="s">
        <v>287</v>
      </c>
      <c r="D208" s="228" t="s">
        <v>186</v>
      </c>
      <c r="E208" s="229" t="s">
        <v>1524</v>
      </c>
      <c r="F208" s="230" t="s">
        <v>1525</v>
      </c>
      <c r="G208" s="231" t="s">
        <v>350</v>
      </c>
      <c r="H208" s="232">
        <v>0.79500000000000004</v>
      </c>
      <c r="I208" s="233"/>
      <c r="J208" s="234">
        <f>ROUND(I208*H208,2)</f>
        <v>0</v>
      </c>
      <c r="K208" s="230" t="s">
        <v>1080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190</v>
      </c>
      <c r="AT208" s="239" t="s">
        <v>186</v>
      </c>
      <c r="AU208" s="239" t="s">
        <v>85</v>
      </c>
      <c r="AY208" s="18" t="s">
        <v>183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190</v>
      </c>
      <c r="BM208" s="239" t="s">
        <v>1902</v>
      </c>
    </row>
    <row r="209" s="2" customFormat="1" ht="37.8" customHeight="1">
      <c r="A209" s="39"/>
      <c r="B209" s="40"/>
      <c r="C209" s="228" t="s">
        <v>385</v>
      </c>
      <c r="D209" s="228" t="s">
        <v>186</v>
      </c>
      <c r="E209" s="229" t="s">
        <v>1527</v>
      </c>
      <c r="F209" s="230" t="s">
        <v>1528</v>
      </c>
      <c r="G209" s="231" t="s">
        <v>247</v>
      </c>
      <c r="H209" s="232">
        <v>5</v>
      </c>
      <c r="I209" s="233"/>
      <c r="J209" s="234">
        <f>ROUND(I209*H209,2)</f>
        <v>0</v>
      </c>
      <c r="K209" s="230" t="s">
        <v>194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0.00014999999999999999</v>
      </c>
      <c r="R209" s="237">
        <f>Q209*H209</f>
        <v>0.00074999999999999991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190</v>
      </c>
      <c r="AT209" s="239" t="s">
        <v>186</v>
      </c>
      <c r="AU209" s="239" t="s">
        <v>85</v>
      </c>
      <c r="AY209" s="18" t="s">
        <v>183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190</v>
      </c>
      <c r="BM209" s="239" t="s">
        <v>1903</v>
      </c>
    </row>
    <row r="210" s="2" customFormat="1" ht="37.8" customHeight="1">
      <c r="A210" s="39"/>
      <c r="B210" s="40"/>
      <c r="C210" s="228" t="s">
        <v>290</v>
      </c>
      <c r="D210" s="228" t="s">
        <v>186</v>
      </c>
      <c r="E210" s="229" t="s">
        <v>1530</v>
      </c>
      <c r="F210" s="230" t="s">
        <v>1531</v>
      </c>
      <c r="G210" s="231" t="s">
        <v>247</v>
      </c>
      <c r="H210" s="232">
        <v>4</v>
      </c>
      <c r="I210" s="233"/>
      <c r="J210" s="234">
        <f>ROUND(I210*H210,2)</f>
        <v>0</v>
      </c>
      <c r="K210" s="230" t="s">
        <v>194</v>
      </c>
      <c r="L210" s="45"/>
      <c r="M210" s="235" t="s">
        <v>1</v>
      </c>
      <c r="N210" s="236" t="s">
        <v>41</v>
      </c>
      <c r="O210" s="92"/>
      <c r="P210" s="237">
        <f>O210*H210</f>
        <v>0</v>
      </c>
      <c r="Q210" s="237">
        <v>0.00017000000000000001</v>
      </c>
      <c r="R210" s="237">
        <f>Q210*H210</f>
        <v>0.00068000000000000005</v>
      </c>
      <c r="S210" s="237">
        <v>0</v>
      </c>
      <c r="T210" s="23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9" t="s">
        <v>190</v>
      </c>
      <c r="AT210" s="239" t="s">
        <v>186</v>
      </c>
      <c r="AU210" s="239" t="s">
        <v>85</v>
      </c>
      <c r="AY210" s="18" t="s">
        <v>183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8" t="s">
        <v>83</v>
      </c>
      <c r="BK210" s="240">
        <f>ROUND(I210*H210,2)</f>
        <v>0</v>
      </c>
      <c r="BL210" s="18" t="s">
        <v>190</v>
      </c>
      <c r="BM210" s="239" t="s">
        <v>1904</v>
      </c>
    </row>
    <row r="211" s="2" customFormat="1" ht="24.15" customHeight="1">
      <c r="A211" s="39"/>
      <c r="B211" s="40"/>
      <c r="C211" s="228" t="s">
        <v>392</v>
      </c>
      <c r="D211" s="228" t="s">
        <v>186</v>
      </c>
      <c r="E211" s="229" t="s">
        <v>1533</v>
      </c>
      <c r="F211" s="230" t="s">
        <v>1534</v>
      </c>
      <c r="G211" s="231" t="s">
        <v>350</v>
      </c>
      <c r="H211" s="232">
        <v>0.46600000000000003</v>
      </c>
      <c r="I211" s="233"/>
      <c r="J211" s="234">
        <f>ROUND(I211*H211,2)</f>
        <v>0</v>
      </c>
      <c r="K211" s="230" t="s">
        <v>194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190</v>
      </c>
      <c r="AT211" s="239" t="s">
        <v>186</v>
      </c>
      <c r="AU211" s="239" t="s">
        <v>85</v>
      </c>
      <c r="AY211" s="18" t="s">
        <v>183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190</v>
      </c>
      <c r="BM211" s="239" t="s">
        <v>1905</v>
      </c>
    </row>
    <row r="212" s="12" customFormat="1" ht="22.8" customHeight="1">
      <c r="A212" s="12"/>
      <c r="B212" s="212"/>
      <c r="C212" s="213"/>
      <c r="D212" s="214" t="s">
        <v>75</v>
      </c>
      <c r="E212" s="226" t="s">
        <v>1536</v>
      </c>
      <c r="F212" s="226" t="s">
        <v>1537</v>
      </c>
      <c r="G212" s="213"/>
      <c r="H212" s="213"/>
      <c r="I212" s="216"/>
      <c r="J212" s="227">
        <f>BK212</f>
        <v>0</v>
      </c>
      <c r="K212" s="213"/>
      <c r="L212" s="218"/>
      <c r="M212" s="219"/>
      <c r="N212" s="220"/>
      <c r="O212" s="220"/>
      <c r="P212" s="221">
        <f>SUM(P213:P229)</f>
        <v>0</v>
      </c>
      <c r="Q212" s="220"/>
      <c r="R212" s="221">
        <f>SUM(R213:R229)</f>
        <v>0.58634999999999993</v>
      </c>
      <c r="S212" s="220"/>
      <c r="T212" s="222">
        <f>SUM(T213:T229)</f>
        <v>0.71930000000000005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3" t="s">
        <v>85</v>
      </c>
      <c r="AT212" s="224" t="s">
        <v>75</v>
      </c>
      <c r="AU212" s="224" t="s">
        <v>83</v>
      </c>
      <c r="AY212" s="223" t="s">
        <v>183</v>
      </c>
      <c r="BK212" s="225">
        <f>SUM(BK213:BK229)</f>
        <v>0</v>
      </c>
    </row>
    <row r="213" s="2" customFormat="1" ht="16.5" customHeight="1">
      <c r="A213" s="39"/>
      <c r="B213" s="40"/>
      <c r="C213" s="228" t="s">
        <v>294</v>
      </c>
      <c r="D213" s="228" t="s">
        <v>186</v>
      </c>
      <c r="E213" s="229" t="s">
        <v>1538</v>
      </c>
      <c r="F213" s="230" t="s">
        <v>1539</v>
      </c>
      <c r="G213" s="231" t="s">
        <v>238</v>
      </c>
      <c r="H213" s="232">
        <v>12</v>
      </c>
      <c r="I213" s="233"/>
      <c r="J213" s="234">
        <f>ROUND(I213*H213,2)</f>
        <v>0</v>
      </c>
      <c r="K213" s="230" t="s">
        <v>194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0.034200000000000001</v>
      </c>
      <c r="T213" s="238">
        <f>S213*H213</f>
        <v>0.41039999999999999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190</v>
      </c>
      <c r="AT213" s="239" t="s">
        <v>186</v>
      </c>
      <c r="AU213" s="239" t="s">
        <v>85</v>
      </c>
      <c r="AY213" s="18" t="s">
        <v>183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190</v>
      </c>
      <c r="BM213" s="239" t="s">
        <v>1906</v>
      </c>
    </row>
    <row r="214" s="2" customFormat="1" ht="24.15" customHeight="1">
      <c r="A214" s="39"/>
      <c r="B214" s="40"/>
      <c r="C214" s="228" t="s">
        <v>399</v>
      </c>
      <c r="D214" s="228" t="s">
        <v>186</v>
      </c>
      <c r="E214" s="229" t="s">
        <v>1541</v>
      </c>
      <c r="F214" s="230" t="s">
        <v>1542</v>
      </c>
      <c r="G214" s="231" t="s">
        <v>238</v>
      </c>
      <c r="H214" s="232">
        <v>12</v>
      </c>
      <c r="I214" s="233"/>
      <c r="J214" s="234">
        <f>ROUND(I214*H214,2)</f>
        <v>0</v>
      </c>
      <c r="K214" s="230" t="s">
        <v>194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0.016969999999999999</v>
      </c>
      <c r="R214" s="237">
        <f>Q214*H214</f>
        <v>0.20363999999999999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190</v>
      </c>
      <c r="AT214" s="239" t="s">
        <v>186</v>
      </c>
      <c r="AU214" s="239" t="s">
        <v>85</v>
      </c>
      <c r="AY214" s="18" t="s">
        <v>183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190</v>
      </c>
      <c r="BM214" s="239" t="s">
        <v>1907</v>
      </c>
    </row>
    <row r="215" s="2" customFormat="1" ht="24.15" customHeight="1">
      <c r="A215" s="39"/>
      <c r="B215" s="40"/>
      <c r="C215" s="228" t="s">
        <v>297</v>
      </c>
      <c r="D215" s="228" t="s">
        <v>186</v>
      </c>
      <c r="E215" s="229" t="s">
        <v>1544</v>
      </c>
      <c r="F215" s="230" t="s">
        <v>1545</v>
      </c>
      <c r="G215" s="231" t="s">
        <v>238</v>
      </c>
      <c r="H215" s="232">
        <v>5</v>
      </c>
      <c r="I215" s="233"/>
      <c r="J215" s="234">
        <f>ROUND(I215*H215,2)</f>
        <v>0</v>
      </c>
      <c r="K215" s="230" t="s">
        <v>194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0.01908</v>
      </c>
      <c r="R215" s="237">
        <f>Q215*H215</f>
        <v>0.095399999999999999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190</v>
      </c>
      <c r="AT215" s="239" t="s">
        <v>186</v>
      </c>
      <c r="AU215" s="239" t="s">
        <v>85</v>
      </c>
      <c r="AY215" s="18" t="s">
        <v>183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190</v>
      </c>
      <c r="BM215" s="239" t="s">
        <v>1908</v>
      </c>
    </row>
    <row r="216" s="2" customFormat="1" ht="24.15" customHeight="1">
      <c r="A216" s="39"/>
      <c r="B216" s="40"/>
      <c r="C216" s="228" t="s">
        <v>406</v>
      </c>
      <c r="D216" s="228" t="s">
        <v>186</v>
      </c>
      <c r="E216" s="229" t="s">
        <v>1547</v>
      </c>
      <c r="F216" s="230" t="s">
        <v>1548</v>
      </c>
      <c r="G216" s="231" t="s">
        <v>238</v>
      </c>
      <c r="H216" s="232">
        <v>5</v>
      </c>
      <c r="I216" s="233"/>
      <c r="J216" s="234">
        <f>ROUND(I216*H216,2)</f>
        <v>0</v>
      </c>
      <c r="K216" s="230" t="s">
        <v>194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0.01107</v>
      </c>
      <c r="T216" s="238">
        <f>S216*H216</f>
        <v>0.055349999999999996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190</v>
      </c>
      <c r="AT216" s="239" t="s">
        <v>186</v>
      </c>
      <c r="AU216" s="239" t="s">
        <v>85</v>
      </c>
      <c r="AY216" s="18" t="s">
        <v>183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190</v>
      </c>
      <c r="BM216" s="239" t="s">
        <v>1909</v>
      </c>
    </row>
    <row r="217" s="2" customFormat="1" ht="16.5" customHeight="1">
      <c r="A217" s="39"/>
      <c r="B217" s="40"/>
      <c r="C217" s="228" t="s">
        <v>301</v>
      </c>
      <c r="D217" s="228" t="s">
        <v>186</v>
      </c>
      <c r="E217" s="229" t="s">
        <v>1550</v>
      </c>
      <c r="F217" s="230" t="s">
        <v>1551</v>
      </c>
      <c r="G217" s="231" t="s">
        <v>238</v>
      </c>
      <c r="H217" s="232">
        <v>10</v>
      </c>
      <c r="I217" s="233"/>
      <c r="J217" s="234">
        <f>ROUND(I217*H217,2)</f>
        <v>0</v>
      </c>
      <c r="K217" s="230" t="s">
        <v>194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0.019460000000000002</v>
      </c>
      <c r="T217" s="238">
        <f>S217*H217</f>
        <v>0.19460000000000002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190</v>
      </c>
      <c r="AT217" s="239" t="s">
        <v>186</v>
      </c>
      <c r="AU217" s="239" t="s">
        <v>85</v>
      </c>
      <c r="AY217" s="18" t="s">
        <v>183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190</v>
      </c>
      <c r="BM217" s="239" t="s">
        <v>1910</v>
      </c>
    </row>
    <row r="218" s="2" customFormat="1" ht="24.15" customHeight="1">
      <c r="A218" s="39"/>
      <c r="B218" s="40"/>
      <c r="C218" s="228" t="s">
        <v>415</v>
      </c>
      <c r="D218" s="228" t="s">
        <v>186</v>
      </c>
      <c r="E218" s="229" t="s">
        <v>1553</v>
      </c>
      <c r="F218" s="230" t="s">
        <v>1554</v>
      </c>
      <c r="G218" s="231" t="s">
        <v>238</v>
      </c>
      <c r="H218" s="232">
        <v>10</v>
      </c>
      <c r="I218" s="233"/>
      <c r="J218" s="234">
        <f>ROUND(I218*H218,2)</f>
        <v>0</v>
      </c>
      <c r="K218" s="230" t="s">
        <v>194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0.020729999999999998</v>
      </c>
      <c r="R218" s="237">
        <f>Q218*H218</f>
        <v>0.20729999999999998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190</v>
      </c>
      <c r="AT218" s="239" t="s">
        <v>186</v>
      </c>
      <c r="AU218" s="239" t="s">
        <v>85</v>
      </c>
      <c r="AY218" s="18" t="s">
        <v>183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190</v>
      </c>
      <c r="BM218" s="239" t="s">
        <v>1911</v>
      </c>
    </row>
    <row r="219" s="2" customFormat="1" ht="16.5" customHeight="1">
      <c r="A219" s="39"/>
      <c r="B219" s="40"/>
      <c r="C219" s="228" t="s">
        <v>304</v>
      </c>
      <c r="D219" s="228" t="s">
        <v>186</v>
      </c>
      <c r="E219" s="229" t="s">
        <v>1556</v>
      </c>
      <c r="F219" s="230" t="s">
        <v>1557</v>
      </c>
      <c r="G219" s="231" t="s">
        <v>238</v>
      </c>
      <c r="H219" s="232">
        <v>2</v>
      </c>
      <c r="I219" s="233"/>
      <c r="J219" s="234">
        <f>ROUND(I219*H219,2)</f>
        <v>0</v>
      </c>
      <c r="K219" s="230" t="s">
        <v>194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0.018800000000000001</v>
      </c>
      <c r="T219" s="238">
        <f>S219*H219</f>
        <v>0.037600000000000001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190</v>
      </c>
      <c r="AT219" s="239" t="s">
        <v>186</v>
      </c>
      <c r="AU219" s="239" t="s">
        <v>85</v>
      </c>
      <c r="AY219" s="18" t="s">
        <v>183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190</v>
      </c>
      <c r="BM219" s="239" t="s">
        <v>1912</v>
      </c>
    </row>
    <row r="220" s="2" customFormat="1" ht="24.15" customHeight="1">
      <c r="A220" s="39"/>
      <c r="B220" s="40"/>
      <c r="C220" s="228" t="s">
        <v>422</v>
      </c>
      <c r="D220" s="228" t="s">
        <v>186</v>
      </c>
      <c r="E220" s="229" t="s">
        <v>1559</v>
      </c>
      <c r="F220" s="230" t="s">
        <v>1560</v>
      </c>
      <c r="G220" s="231" t="s">
        <v>238</v>
      </c>
      <c r="H220" s="232">
        <v>3</v>
      </c>
      <c r="I220" s="233"/>
      <c r="J220" s="234">
        <f>ROUND(I220*H220,2)</f>
        <v>0</v>
      </c>
      <c r="K220" s="230" t="s">
        <v>194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0.014749999999999999</v>
      </c>
      <c r="R220" s="237">
        <f>Q220*H220</f>
        <v>0.044249999999999998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190</v>
      </c>
      <c r="AT220" s="239" t="s">
        <v>186</v>
      </c>
      <c r="AU220" s="239" t="s">
        <v>85</v>
      </c>
      <c r="AY220" s="18" t="s">
        <v>183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190</v>
      </c>
      <c r="BM220" s="239" t="s">
        <v>1913</v>
      </c>
    </row>
    <row r="221" s="2" customFormat="1" ht="33" customHeight="1">
      <c r="A221" s="39"/>
      <c r="B221" s="40"/>
      <c r="C221" s="228" t="s">
        <v>308</v>
      </c>
      <c r="D221" s="228" t="s">
        <v>186</v>
      </c>
      <c r="E221" s="229" t="s">
        <v>1562</v>
      </c>
      <c r="F221" s="230" t="s">
        <v>1563</v>
      </c>
      <c r="G221" s="231" t="s">
        <v>350</v>
      </c>
      <c r="H221" s="232">
        <v>0.69999999999999996</v>
      </c>
      <c r="I221" s="233"/>
      <c r="J221" s="234">
        <f>ROUND(I221*H221,2)</f>
        <v>0</v>
      </c>
      <c r="K221" s="230" t="s">
        <v>1080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190</v>
      </c>
      <c r="AT221" s="239" t="s">
        <v>186</v>
      </c>
      <c r="AU221" s="239" t="s">
        <v>85</v>
      </c>
      <c r="AY221" s="18" t="s">
        <v>183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190</v>
      </c>
      <c r="BM221" s="239" t="s">
        <v>1914</v>
      </c>
    </row>
    <row r="222" s="2" customFormat="1" ht="24.15" customHeight="1">
      <c r="A222" s="39"/>
      <c r="B222" s="40"/>
      <c r="C222" s="228" t="s">
        <v>429</v>
      </c>
      <c r="D222" s="228" t="s">
        <v>186</v>
      </c>
      <c r="E222" s="229" t="s">
        <v>1565</v>
      </c>
      <c r="F222" s="230" t="s">
        <v>1566</v>
      </c>
      <c r="G222" s="231" t="s">
        <v>238</v>
      </c>
      <c r="H222" s="232">
        <v>35</v>
      </c>
      <c r="I222" s="233"/>
      <c r="J222" s="234">
        <f>ROUND(I222*H222,2)</f>
        <v>0</v>
      </c>
      <c r="K222" s="230" t="s">
        <v>194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0.00024000000000000001</v>
      </c>
      <c r="R222" s="237">
        <f>Q222*H222</f>
        <v>0.0083999999999999995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190</v>
      </c>
      <c r="AT222" s="239" t="s">
        <v>186</v>
      </c>
      <c r="AU222" s="239" t="s">
        <v>85</v>
      </c>
      <c r="AY222" s="18" t="s">
        <v>183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190</v>
      </c>
      <c r="BM222" s="239" t="s">
        <v>1915</v>
      </c>
    </row>
    <row r="223" s="2" customFormat="1" ht="16.5" customHeight="1">
      <c r="A223" s="39"/>
      <c r="B223" s="40"/>
      <c r="C223" s="228" t="s">
        <v>311</v>
      </c>
      <c r="D223" s="228" t="s">
        <v>186</v>
      </c>
      <c r="E223" s="229" t="s">
        <v>1568</v>
      </c>
      <c r="F223" s="230" t="s">
        <v>1569</v>
      </c>
      <c r="G223" s="231" t="s">
        <v>238</v>
      </c>
      <c r="H223" s="232">
        <v>10</v>
      </c>
      <c r="I223" s="233"/>
      <c r="J223" s="234">
        <f>ROUND(I223*H223,2)</f>
        <v>0</v>
      </c>
      <c r="K223" s="230" t="s">
        <v>194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0.00085999999999999998</v>
      </c>
      <c r="T223" s="238">
        <f>S223*H223</f>
        <v>0.0086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190</v>
      </c>
      <c r="AT223" s="239" t="s">
        <v>186</v>
      </c>
      <c r="AU223" s="239" t="s">
        <v>85</v>
      </c>
      <c r="AY223" s="18" t="s">
        <v>183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190</v>
      </c>
      <c r="BM223" s="239" t="s">
        <v>1916</v>
      </c>
    </row>
    <row r="224" s="2" customFormat="1" ht="24.15" customHeight="1">
      <c r="A224" s="39"/>
      <c r="B224" s="40"/>
      <c r="C224" s="228" t="s">
        <v>436</v>
      </c>
      <c r="D224" s="228" t="s">
        <v>186</v>
      </c>
      <c r="E224" s="229" t="s">
        <v>1571</v>
      </c>
      <c r="F224" s="230" t="s">
        <v>1572</v>
      </c>
      <c r="G224" s="231" t="s">
        <v>238</v>
      </c>
      <c r="H224" s="232">
        <v>3</v>
      </c>
      <c r="I224" s="233"/>
      <c r="J224" s="234">
        <f>ROUND(I224*H224,2)</f>
        <v>0</v>
      </c>
      <c r="K224" s="230" t="s">
        <v>194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0.00172</v>
      </c>
      <c r="R224" s="237">
        <f>Q224*H224</f>
        <v>0.0051599999999999997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190</v>
      </c>
      <c r="AT224" s="239" t="s">
        <v>186</v>
      </c>
      <c r="AU224" s="239" t="s">
        <v>85</v>
      </c>
      <c r="AY224" s="18" t="s">
        <v>183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190</v>
      </c>
      <c r="BM224" s="239" t="s">
        <v>1917</v>
      </c>
    </row>
    <row r="225" s="2" customFormat="1" ht="16.5" customHeight="1">
      <c r="A225" s="39"/>
      <c r="B225" s="40"/>
      <c r="C225" s="228" t="s">
        <v>315</v>
      </c>
      <c r="D225" s="228" t="s">
        <v>186</v>
      </c>
      <c r="E225" s="229" t="s">
        <v>1574</v>
      </c>
      <c r="F225" s="230" t="s">
        <v>1575</v>
      </c>
      <c r="G225" s="231" t="s">
        <v>238</v>
      </c>
      <c r="H225" s="232">
        <v>10</v>
      </c>
      <c r="I225" s="233"/>
      <c r="J225" s="234">
        <f>ROUND(I225*H225,2)</f>
        <v>0</v>
      </c>
      <c r="K225" s="230" t="s">
        <v>194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0.0018400000000000001</v>
      </c>
      <c r="R225" s="237">
        <f>Q225*H225</f>
        <v>0.0184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190</v>
      </c>
      <c r="AT225" s="239" t="s">
        <v>186</v>
      </c>
      <c r="AU225" s="239" t="s">
        <v>85</v>
      </c>
      <c r="AY225" s="18" t="s">
        <v>183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190</v>
      </c>
      <c r="BM225" s="239" t="s">
        <v>1918</v>
      </c>
    </row>
    <row r="226" s="2" customFormat="1" ht="16.5" customHeight="1">
      <c r="A226" s="39"/>
      <c r="B226" s="40"/>
      <c r="C226" s="228" t="s">
        <v>443</v>
      </c>
      <c r="D226" s="228" t="s">
        <v>186</v>
      </c>
      <c r="E226" s="229" t="s">
        <v>1580</v>
      </c>
      <c r="F226" s="230" t="s">
        <v>1581</v>
      </c>
      <c r="G226" s="231" t="s">
        <v>247</v>
      </c>
      <c r="H226" s="232">
        <v>15</v>
      </c>
      <c r="I226" s="233"/>
      <c r="J226" s="234">
        <f>ROUND(I226*H226,2)</f>
        <v>0</v>
      </c>
      <c r="K226" s="230" t="s">
        <v>194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0.00084999999999999995</v>
      </c>
      <c r="T226" s="238">
        <f>S226*H226</f>
        <v>0.012749999999999999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190</v>
      </c>
      <c r="AT226" s="239" t="s">
        <v>186</v>
      </c>
      <c r="AU226" s="239" t="s">
        <v>85</v>
      </c>
      <c r="AY226" s="18" t="s">
        <v>183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190</v>
      </c>
      <c r="BM226" s="239" t="s">
        <v>1919</v>
      </c>
    </row>
    <row r="227" s="2" customFormat="1" ht="16.5" customHeight="1">
      <c r="A227" s="39"/>
      <c r="B227" s="40"/>
      <c r="C227" s="228" t="s">
        <v>318</v>
      </c>
      <c r="D227" s="228" t="s">
        <v>186</v>
      </c>
      <c r="E227" s="229" t="s">
        <v>1583</v>
      </c>
      <c r="F227" s="230" t="s">
        <v>1584</v>
      </c>
      <c r="G227" s="231" t="s">
        <v>247</v>
      </c>
      <c r="H227" s="232">
        <v>10</v>
      </c>
      <c r="I227" s="233"/>
      <c r="J227" s="234">
        <f>ROUND(I227*H227,2)</f>
        <v>0</v>
      </c>
      <c r="K227" s="230" t="s">
        <v>194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0.00024000000000000001</v>
      </c>
      <c r="R227" s="237">
        <f>Q227*H227</f>
        <v>0.0024000000000000002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190</v>
      </c>
      <c r="AT227" s="239" t="s">
        <v>186</v>
      </c>
      <c r="AU227" s="239" t="s">
        <v>85</v>
      </c>
      <c r="AY227" s="18" t="s">
        <v>183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190</v>
      </c>
      <c r="BM227" s="239" t="s">
        <v>1920</v>
      </c>
    </row>
    <row r="228" s="2" customFormat="1" ht="16.5" customHeight="1">
      <c r="A228" s="39"/>
      <c r="B228" s="40"/>
      <c r="C228" s="228" t="s">
        <v>450</v>
      </c>
      <c r="D228" s="228" t="s">
        <v>186</v>
      </c>
      <c r="E228" s="229" t="s">
        <v>1586</v>
      </c>
      <c r="F228" s="230" t="s">
        <v>1587</v>
      </c>
      <c r="G228" s="231" t="s">
        <v>247</v>
      </c>
      <c r="H228" s="232">
        <v>5</v>
      </c>
      <c r="I228" s="233"/>
      <c r="J228" s="234">
        <f>ROUND(I228*H228,2)</f>
        <v>0</v>
      </c>
      <c r="K228" s="230" t="s">
        <v>194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0.00027999999999999998</v>
      </c>
      <c r="R228" s="237">
        <f>Q228*H228</f>
        <v>0.0013999999999999998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190</v>
      </c>
      <c r="AT228" s="239" t="s">
        <v>186</v>
      </c>
      <c r="AU228" s="239" t="s">
        <v>85</v>
      </c>
      <c r="AY228" s="18" t="s">
        <v>183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190</v>
      </c>
      <c r="BM228" s="239" t="s">
        <v>1921</v>
      </c>
    </row>
    <row r="229" s="2" customFormat="1" ht="24.15" customHeight="1">
      <c r="A229" s="39"/>
      <c r="B229" s="40"/>
      <c r="C229" s="228" t="s">
        <v>322</v>
      </c>
      <c r="D229" s="228" t="s">
        <v>186</v>
      </c>
      <c r="E229" s="229" t="s">
        <v>1589</v>
      </c>
      <c r="F229" s="230" t="s">
        <v>1590</v>
      </c>
      <c r="G229" s="231" t="s">
        <v>350</v>
      </c>
      <c r="H229" s="232">
        <v>0.58599999999999997</v>
      </c>
      <c r="I229" s="233"/>
      <c r="J229" s="234">
        <f>ROUND(I229*H229,2)</f>
        <v>0</v>
      </c>
      <c r="K229" s="230" t="s">
        <v>194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190</v>
      </c>
      <c r="AT229" s="239" t="s">
        <v>186</v>
      </c>
      <c r="AU229" s="239" t="s">
        <v>85</v>
      </c>
      <c r="AY229" s="18" t="s">
        <v>183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190</v>
      </c>
      <c r="BM229" s="239" t="s">
        <v>1922</v>
      </c>
    </row>
    <row r="230" s="12" customFormat="1" ht="22.8" customHeight="1">
      <c r="A230" s="12"/>
      <c r="B230" s="212"/>
      <c r="C230" s="213"/>
      <c r="D230" s="214" t="s">
        <v>75</v>
      </c>
      <c r="E230" s="226" t="s">
        <v>1592</v>
      </c>
      <c r="F230" s="226" t="s">
        <v>1593</v>
      </c>
      <c r="G230" s="213"/>
      <c r="H230" s="213"/>
      <c r="I230" s="216"/>
      <c r="J230" s="227">
        <f>BK230</f>
        <v>0</v>
      </c>
      <c r="K230" s="213"/>
      <c r="L230" s="218"/>
      <c r="M230" s="219"/>
      <c r="N230" s="220"/>
      <c r="O230" s="220"/>
      <c r="P230" s="221">
        <f>SUM(P231:P233)</f>
        <v>0</v>
      </c>
      <c r="Q230" s="220"/>
      <c r="R230" s="221">
        <f>SUM(R231:R233)</f>
        <v>0.27780000000000005</v>
      </c>
      <c r="S230" s="220"/>
      <c r="T230" s="222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3" t="s">
        <v>85</v>
      </c>
      <c r="AT230" s="224" t="s">
        <v>75</v>
      </c>
      <c r="AU230" s="224" t="s">
        <v>83</v>
      </c>
      <c r="AY230" s="223" t="s">
        <v>183</v>
      </c>
      <c r="BK230" s="225">
        <f>SUM(BK231:BK233)</f>
        <v>0</v>
      </c>
    </row>
    <row r="231" s="2" customFormat="1" ht="24.15" customHeight="1">
      <c r="A231" s="39"/>
      <c r="B231" s="40"/>
      <c r="C231" s="228" t="s">
        <v>457</v>
      </c>
      <c r="D231" s="228" t="s">
        <v>186</v>
      </c>
      <c r="E231" s="229" t="s">
        <v>1594</v>
      </c>
      <c r="F231" s="230" t="s">
        <v>1595</v>
      </c>
      <c r="G231" s="231" t="s">
        <v>238</v>
      </c>
      <c r="H231" s="232">
        <v>5</v>
      </c>
      <c r="I231" s="233"/>
      <c r="J231" s="234">
        <f>ROUND(I231*H231,2)</f>
        <v>0</v>
      </c>
      <c r="K231" s="230" t="s">
        <v>194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0.015599999999999999</v>
      </c>
      <c r="R231" s="237">
        <f>Q231*H231</f>
        <v>0.078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190</v>
      </c>
      <c r="AT231" s="239" t="s">
        <v>186</v>
      </c>
      <c r="AU231" s="239" t="s">
        <v>85</v>
      </c>
      <c r="AY231" s="18" t="s">
        <v>183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190</v>
      </c>
      <c r="BM231" s="239" t="s">
        <v>1923</v>
      </c>
    </row>
    <row r="232" s="2" customFormat="1" ht="33" customHeight="1">
      <c r="A232" s="39"/>
      <c r="B232" s="40"/>
      <c r="C232" s="228" t="s">
        <v>325</v>
      </c>
      <c r="D232" s="228" t="s">
        <v>186</v>
      </c>
      <c r="E232" s="229" t="s">
        <v>1597</v>
      </c>
      <c r="F232" s="230" t="s">
        <v>1598</v>
      </c>
      <c r="G232" s="231" t="s">
        <v>238</v>
      </c>
      <c r="H232" s="232">
        <v>12</v>
      </c>
      <c r="I232" s="233"/>
      <c r="J232" s="234">
        <f>ROUND(I232*H232,2)</f>
        <v>0</v>
      </c>
      <c r="K232" s="230" t="s">
        <v>194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0.016650000000000002</v>
      </c>
      <c r="R232" s="237">
        <f>Q232*H232</f>
        <v>0.19980000000000003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190</v>
      </c>
      <c r="AT232" s="239" t="s">
        <v>186</v>
      </c>
      <c r="AU232" s="239" t="s">
        <v>85</v>
      </c>
      <c r="AY232" s="18" t="s">
        <v>183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190</v>
      </c>
      <c r="BM232" s="239" t="s">
        <v>1924</v>
      </c>
    </row>
    <row r="233" s="2" customFormat="1" ht="24.15" customHeight="1">
      <c r="A233" s="39"/>
      <c r="B233" s="40"/>
      <c r="C233" s="228" t="s">
        <v>466</v>
      </c>
      <c r="D233" s="228" t="s">
        <v>186</v>
      </c>
      <c r="E233" s="229" t="s">
        <v>1600</v>
      </c>
      <c r="F233" s="230" t="s">
        <v>1601</v>
      </c>
      <c r="G233" s="231" t="s">
        <v>350</v>
      </c>
      <c r="H233" s="232">
        <v>0.27800000000000002</v>
      </c>
      <c r="I233" s="233"/>
      <c r="J233" s="234">
        <f>ROUND(I233*H233,2)</f>
        <v>0</v>
      </c>
      <c r="K233" s="230" t="s">
        <v>194</v>
      </c>
      <c r="L233" s="45"/>
      <c r="M233" s="252" t="s">
        <v>1</v>
      </c>
      <c r="N233" s="253" t="s">
        <v>41</v>
      </c>
      <c r="O233" s="254"/>
      <c r="P233" s="255">
        <f>O233*H233</f>
        <v>0</v>
      </c>
      <c r="Q233" s="255">
        <v>0</v>
      </c>
      <c r="R233" s="255">
        <f>Q233*H233</f>
        <v>0</v>
      </c>
      <c r="S233" s="255">
        <v>0</v>
      </c>
      <c r="T233" s="25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190</v>
      </c>
      <c r="AT233" s="239" t="s">
        <v>186</v>
      </c>
      <c r="AU233" s="239" t="s">
        <v>85</v>
      </c>
      <c r="AY233" s="18" t="s">
        <v>183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190</v>
      </c>
      <c r="BM233" s="239" t="s">
        <v>1925</v>
      </c>
    </row>
    <row r="234" s="2" customFormat="1" ht="6.96" customHeight="1">
      <c r="A234" s="39"/>
      <c r="B234" s="67"/>
      <c r="C234" s="68"/>
      <c r="D234" s="68"/>
      <c r="E234" s="68"/>
      <c r="F234" s="68"/>
      <c r="G234" s="68"/>
      <c r="H234" s="68"/>
      <c r="I234" s="68"/>
      <c r="J234" s="68"/>
      <c r="K234" s="68"/>
      <c r="L234" s="45"/>
      <c r="M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</row>
  </sheetData>
  <sheetProtection sheet="1" autoFilter="0" formatColumns="0" formatRows="0" objects="1" scenarios="1" spinCount="100000" saltValue="6Pu/rCnIz1gk1fXs4JX/ikS6Or9YOk43PFwmD30MBJavX+OJUjRqYVfhAm81mMe+iCSiicd7/EmR4qYkwrSC8Q==" hashValue="CX82m00QAB2b0Fy7fyngjpQlboDXLhtPWGnR8ruwbzcx8Y3GFXfNPKpnqb5gngrPL4v41Enra6oE1B2hm+sCqA==" algorithmName="SHA-512" password="CC35"/>
  <autoFilter ref="C134:K23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1:H121"/>
    <mergeCell ref="E125:H125"/>
    <mergeCell ref="E123:H123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144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ČZU akce - sloučení</v>
      </c>
      <c r="F7" s="152"/>
      <c r="G7" s="152"/>
      <c r="H7" s="152"/>
      <c r="L7" s="21"/>
    </row>
    <row r="8">
      <c r="B8" s="21"/>
      <c r="D8" s="152" t="s">
        <v>145</v>
      </c>
      <c r="L8" s="21"/>
    </row>
    <row r="9" s="1" customFormat="1" ht="16.5" customHeight="1">
      <c r="B9" s="21"/>
      <c r="E9" s="153" t="s">
        <v>861</v>
      </c>
      <c r="F9" s="1"/>
      <c r="G9" s="1"/>
      <c r="H9" s="1"/>
      <c r="L9" s="21"/>
    </row>
    <row r="10" s="1" customFormat="1" ht="12" customHeight="1">
      <c r="B10" s="21"/>
      <c r="D10" s="152" t="s">
        <v>147</v>
      </c>
      <c r="L10" s="21"/>
    </row>
    <row r="11" s="2" customFormat="1" ht="16.5" customHeight="1">
      <c r="A11" s="39"/>
      <c r="B11" s="45"/>
      <c r="C11" s="39"/>
      <c r="D11" s="39"/>
      <c r="E11" s="164" t="s">
        <v>1670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1332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1926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15. 7. 2024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2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29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31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28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34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28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ROUND(J130,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ROUND((SUM(BE130:BE157)),  2)</f>
        <v>0</v>
      </c>
      <c r="G37" s="39"/>
      <c r="H37" s="39"/>
      <c r="I37" s="166">
        <v>0.20999999999999999</v>
      </c>
      <c r="J37" s="165">
        <f>ROUND(((SUM(BE130:BE157))*I37),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ROUND((SUM(BF130:BF157)),  2)</f>
        <v>0</v>
      </c>
      <c r="G38" s="39"/>
      <c r="H38" s="39"/>
      <c r="I38" s="166">
        <v>0.12</v>
      </c>
      <c r="J38" s="165">
        <f>ROUND(((SUM(BF130:BF157))*I38),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ROUND((SUM(BG130:BG157)),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ROUND((SUM(BH130:BH157)),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ROUND((SUM(BI130:BI157)),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ČZU akce - sloučení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861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147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295" t="s">
        <v>1670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1332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SO-02 ELE - Elektromontáže - budova II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areál ČZU v Praze</v>
      </c>
      <c r="G93" s="41"/>
      <c r="H93" s="41"/>
      <c r="I93" s="33" t="s">
        <v>22</v>
      </c>
      <c r="J93" s="80" t="str">
        <f>IF(J16="","",J16)</f>
        <v>15. 7. 2024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ČZU v Praze, Kamýcká 129, 165 00 Praha 6 - Suchdol</v>
      </c>
      <c r="G95" s="41"/>
      <c r="H95" s="41"/>
      <c r="I95" s="33" t="s">
        <v>31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34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150</v>
      </c>
      <c r="D98" s="187"/>
      <c r="E98" s="187"/>
      <c r="F98" s="187"/>
      <c r="G98" s="187"/>
      <c r="H98" s="187"/>
      <c r="I98" s="187"/>
      <c r="J98" s="188" t="s">
        <v>151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152</v>
      </c>
      <c r="D100" s="41"/>
      <c r="E100" s="41"/>
      <c r="F100" s="41"/>
      <c r="G100" s="41"/>
      <c r="H100" s="41"/>
      <c r="I100" s="41"/>
      <c r="J100" s="111">
        <f>J130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153</v>
      </c>
    </row>
    <row r="101" s="9" customFormat="1" ht="24.96" customHeight="1">
      <c r="A101" s="9"/>
      <c r="B101" s="190"/>
      <c r="C101" s="191"/>
      <c r="D101" s="192" t="s">
        <v>1604</v>
      </c>
      <c r="E101" s="193"/>
      <c r="F101" s="193"/>
      <c r="G101" s="193"/>
      <c r="H101" s="193"/>
      <c r="I101" s="193"/>
      <c r="J101" s="194">
        <f>J131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34"/>
      <c r="D102" s="197" t="s">
        <v>1605</v>
      </c>
      <c r="E102" s="198"/>
      <c r="F102" s="198"/>
      <c r="G102" s="198"/>
      <c r="H102" s="198"/>
      <c r="I102" s="198"/>
      <c r="J102" s="199">
        <f>J132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1606</v>
      </c>
      <c r="E103" s="198"/>
      <c r="F103" s="198"/>
      <c r="G103" s="198"/>
      <c r="H103" s="198"/>
      <c r="I103" s="198"/>
      <c r="J103" s="199">
        <f>J133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6"/>
      <c r="C104" s="134"/>
      <c r="D104" s="197" t="s">
        <v>1607</v>
      </c>
      <c r="E104" s="198"/>
      <c r="F104" s="198"/>
      <c r="G104" s="198"/>
      <c r="H104" s="198"/>
      <c r="I104" s="198"/>
      <c r="J104" s="199">
        <f>J150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6"/>
      <c r="C105" s="134"/>
      <c r="D105" s="197" t="s">
        <v>1608</v>
      </c>
      <c r="E105" s="198"/>
      <c r="F105" s="198"/>
      <c r="G105" s="198"/>
      <c r="H105" s="198"/>
      <c r="I105" s="198"/>
      <c r="J105" s="199">
        <f>J154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6"/>
      <c r="C106" s="134"/>
      <c r="D106" s="197" t="s">
        <v>1609</v>
      </c>
      <c r="E106" s="198"/>
      <c r="F106" s="198"/>
      <c r="G106" s="198"/>
      <c r="H106" s="198"/>
      <c r="I106" s="198"/>
      <c r="J106" s="199">
        <f>J156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168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ČZU akce - sloučení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145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1" customFormat="1" ht="16.5" customHeight="1">
      <c r="B118" s="22"/>
      <c r="C118" s="23"/>
      <c r="D118" s="23"/>
      <c r="E118" s="185" t="s">
        <v>861</v>
      </c>
      <c r="F118" s="23"/>
      <c r="G118" s="23"/>
      <c r="H118" s="23"/>
      <c r="I118" s="23"/>
      <c r="J118" s="23"/>
      <c r="K118" s="23"/>
      <c r="L118" s="21"/>
    </row>
    <row r="119" s="1" customFormat="1" ht="12" customHeight="1">
      <c r="B119" s="22"/>
      <c r="C119" s="33" t="s">
        <v>147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295" t="s">
        <v>1670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1332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E13</f>
        <v>SO-02 ELE - Elektromontáže - budova II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F16</f>
        <v>areál ČZU v Praze</v>
      </c>
      <c r="G124" s="41"/>
      <c r="H124" s="41"/>
      <c r="I124" s="33" t="s">
        <v>22</v>
      </c>
      <c r="J124" s="80" t="str">
        <f>IF(J16="","",J16)</f>
        <v>15. 7. 2024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E19</f>
        <v>ČZU v Praze, Kamýcká 129, 165 00 Praha 6 - Suchdol</v>
      </c>
      <c r="G126" s="41"/>
      <c r="H126" s="41"/>
      <c r="I126" s="33" t="s">
        <v>31</v>
      </c>
      <c r="J126" s="37" t="str">
        <f>E25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29</v>
      </c>
      <c r="D127" s="41"/>
      <c r="E127" s="41"/>
      <c r="F127" s="28" t="str">
        <f>IF(E22="","",E22)</f>
        <v>Vyplň údaj</v>
      </c>
      <c r="G127" s="41"/>
      <c r="H127" s="41"/>
      <c r="I127" s="33" t="s">
        <v>34</v>
      </c>
      <c r="J127" s="37" t="str">
        <f>E28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1"/>
      <c r="B129" s="202"/>
      <c r="C129" s="203" t="s">
        <v>169</v>
      </c>
      <c r="D129" s="204" t="s">
        <v>61</v>
      </c>
      <c r="E129" s="204" t="s">
        <v>57</v>
      </c>
      <c r="F129" s="204" t="s">
        <v>58</v>
      </c>
      <c r="G129" s="204" t="s">
        <v>170</v>
      </c>
      <c r="H129" s="204" t="s">
        <v>171</v>
      </c>
      <c r="I129" s="204" t="s">
        <v>172</v>
      </c>
      <c r="J129" s="204" t="s">
        <v>151</v>
      </c>
      <c r="K129" s="205" t="s">
        <v>173</v>
      </c>
      <c r="L129" s="206"/>
      <c r="M129" s="101" t="s">
        <v>1</v>
      </c>
      <c r="N129" s="102" t="s">
        <v>40</v>
      </c>
      <c r="O129" s="102" t="s">
        <v>174</v>
      </c>
      <c r="P129" s="102" t="s">
        <v>175</v>
      </c>
      <c r="Q129" s="102" t="s">
        <v>176</v>
      </c>
      <c r="R129" s="102" t="s">
        <v>177</v>
      </c>
      <c r="S129" s="102" t="s">
        <v>178</v>
      </c>
      <c r="T129" s="103" t="s">
        <v>179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9"/>
      <c r="B130" s="40"/>
      <c r="C130" s="108" t="s">
        <v>180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</f>
        <v>0</v>
      </c>
      <c r="Q130" s="105"/>
      <c r="R130" s="209">
        <f>R131</f>
        <v>0</v>
      </c>
      <c r="S130" s="105"/>
      <c r="T130" s="210">
        <f>T131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153</v>
      </c>
      <c r="BK130" s="211">
        <f>BK131</f>
        <v>0</v>
      </c>
    </row>
    <row r="131" s="12" customFormat="1" ht="25.92" customHeight="1">
      <c r="A131" s="12"/>
      <c r="B131" s="212"/>
      <c r="C131" s="213"/>
      <c r="D131" s="214" t="s">
        <v>75</v>
      </c>
      <c r="E131" s="215" t="s">
        <v>191</v>
      </c>
      <c r="F131" s="215" t="s">
        <v>1610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</f>
        <v>0</v>
      </c>
      <c r="Q131" s="220"/>
      <c r="R131" s="221">
        <f>R132</f>
        <v>0</v>
      </c>
      <c r="S131" s="220"/>
      <c r="T131" s="22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100</v>
      </c>
      <c r="AT131" s="224" t="s">
        <v>75</v>
      </c>
      <c r="AU131" s="224" t="s">
        <v>76</v>
      </c>
      <c r="AY131" s="223" t="s">
        <v>183</v>
      </c>
      <c r="BK131" s="225">
        <f>BK132</f>
        <v>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1611</v>
      </c>
      <c r="F132" s="226" t="s">
        <v>1612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P133+P150+P154+P156</f>
        <v>0</v>
      </c>
      <c r="Q132" s="220"/>
      <c r="R132" s="221">
        <f>R133+R150+R154+R156</f>
        <v>0</v>
      </c>
      <c r="S132" s="220"/>
      <c r="T132" s="222">
        <f>T133+T150+T154+T156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100</v>
      </c>
      <c r="AT132" s="224" t="s">
        <v>75</v>
      </c>
      <c r="AU132" s="224" t="s">
        <v>83</v>
      </c>
      <c r="AY132" s="223" t="s">
        <v>183</v>
      </c>
      <c r="BK132" s="225">
        <f>BK133+BK150+BK154+BK156</f>
        <v>0</v>
      </c>
    </row>
    <row r="133" s="12" customFormat="1" ht="20.88" customHeight="1">
      <c r="A133" s="12"/>
      <c r="B133" s="212"/>
      <c r="C133" s="213"/>
      <c r="D133" s="214" t="s">
        <v>75</v>
      </c>
      <c r="E133" s="226" t="s">
        <v>556</v>
      </c>
      <c r="F133" s="226" t="s">
        <v>1613</v>
      </c>
      <c r="G133" s="213"/>
      <c r="H133" s="213"/>
      <c r="I133" s="216"/>
      <c r="J133" s="227">
        <f>BK133</f>
        <v>0</v>
      </c>
      <c r="K133" s="213"/>
      <c r="L133" s="218"/>
      <c r="M133" s="219"/>
      <c r="N133" s="220"/>
      <c r="O133" s="220"/>
      <c r="P133" s="221">
        <f>SUM(P134:P149)</f>
        <v>0</v>
      </c>
      <c r="Q133" s="220"/>
      <c r="R133" s="221">
        <f>SUM(R134:R149)</f>
        <v>0</v>
      </c>
      <c r="S133" s="220"/>
      <c r="T133" s="222">
        <f>SUM(T134:T149)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83</v>
      </c>
      <c r="AT133" s="224" t="s">
        <v>75</v>
      </c>
      <c r="AU133" s="224" t="s">
        <v>85</v>
      </c>
      <c r="AY133" s="223" t="s">
        <v>183</v>
      </c>
      <c r="BK133" s="225">
        <f>SUM(BK134:BK149)</f>
        <v>0</v>
      </c>
    </row>
    <row r="134" s="2" customFormat="1" ht="16.5" customHeight="1">
      <c r="A134" s="39"/>
      <c r="B134" s="40"/>
      <c r="C134" s="228" t="s">
        <v>83</v>
      </c>
      <c r="D134" s="228" t="s">
        <v>186</v>
      </c>
      <c r="E134" s="229" t="s">
        <v>1614</v>
      </c>
      <c r="F134" s="230" t="s">
        <v>1615</v>
      </c>
      <c r="G134" s="231" t="s">
        <v>560</v>
      </c>
      <c r="H134" s="232">
        <v>6</v>
      </c>
      <c r="I134" s="233"/>
      <c r="J134" s="234">
        <f>ROUND(I134*H134,2)</f>
        <v>0</v>
      </c>
      <c r="K134" s="230" t="s">
        <v>1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304</v>
      </c>
      <c r="AT134" s="239" t="s">
        <v>186</v>
      </c>
      <c r="AU134" s="239" t="s">
        <v>100</v>
      </c>
      <c r="AY134" s="18" t="s">
        <v>183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304</v>
      </c>
      <c r="BM134" s="239" t="s">
        <v>85</v>
      </c>
    </row>
    <row r="135" s="2" customFormat="1" ht="16.5" customHeight="1">
      <c r="A135" s="39"/>
      <c r="B135" s="40"/>
      <c r="C135" s="228" t="s">
        <v>100</v>
      </c>
      <c r="D135" s="228" t="s">
        <v>186</v>
      </c>
      <c r="E135" s="229" t="s">
        <v>1616</v>
      </c>
      <c r="F135" s="230" t="s">
        <v>1617</v>
      </c>
      <c r="G135" s="231" t="s">
        <v>1618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304</v>
      </c>
      <c r="AT135" s="239" t="s">
        <v>186</v>
      </c>
      <c r="AU135" s="239" t="s">
        <v>100</v>
      </c>
      <c r="AY135" s="18" t="s">
        <v>183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304</v>
      </c>
      <c r="BM135" s="239" t="s">
        <v>199</v>
      </c>
    </row>
    <row r="136" s="2" customFormat="1" ht="24.15" customHeight="1">
      <c r="A136" s="39"/>
      <c r="B136" s="40"/>
      <c r="C136" s="228" t="s">
        <v>196</v>
      </c>
      <c r="D136" s="228" t="s">
        <v>186</v>
      </c>
      <c r="E136" s="229" t="s">
        <v>1619</v>
      </c>
      <c r="F136" s="230" t="s">
        <v>1620</v>
      </c>
      <c r="G136" s="231" t="s">
        <v>560</v>
      </c>
      <c r="H136" s="232">
        <v>2</v>
      </c>
      <c r="I136" s="233"/>
      <c r="J136" s="234">
        <f>ROUND(I136*H136,2)</f>
        <v>0</v>
      </c>
      <c r="K136" s="230" t="s">
        <v>1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304</v>
      </c>
      <c r="AT136" s="239" t="s">
        <v>186</v>
      </c>
      <c r="AU136" s="239" t="s">
        <v>100</v>
      </c>
      <c r="AY136" s="18" t="s">
        <v>183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304</v>
      </c>
      <c r="BM136" s="239" t="s">
        <v>202</v>
      </c>
    </row>
    <row r="137" s="2" customFormat="1" ht="16.5" customHeight="1">
      <c r="A137" s="39"/>
      <c r="B137" s="40"/>
      <c r="C137" s="228" t="s">
        <v>203</v>
      </c>
      <c r="D137" s="228" t="s">
        <v>186</v>
      </c>
      <c r="E137" s="229" t="s">
        <v>1621</v>
      </c>
      <c r="F137" s="230" t="s">
        <v>1622</v>
      </c>
      <c r="G137" s="231" t="s">
        <v>560</v>
      </c>
      <c r="H137" s="232">
        <v>8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304</v>
      </c>
      <c r="AT137" s="239" t="s">
        <v>186</v>
      </c>
      <c r="AU137" s="239" t="s">
        <v>100</v>
      </c>
      <c r="AY137" s="18" t="s">
        <v>183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304</v>
      </c>
      <c r="BM137" s="239" t="s">
        <v>206</v>
      </c>
    </row>
    <row r="138" s="2" customFormat="1" ht="16.5" customHeight="1">
      <c r="A138" s="39"/>
      <c r="B138" s="40"/>
      <c r="C138" s="228" t="s">
        <v>199</v>
      </c>
      <c r="D138" s="228" t="s">
        <v>186</v>
      </c>
      <c r="E138" s="229" t="s">
        <v>1623</v>
      </c>
      <c r="F138" s="230" t="s">
        <v>1624</v>
      </c>
      <c r="G138" s="231" t="s">
        <v>560</v>
      </c>
      <c r="H138" s="232">
        <v>6</v>
      </c>
      <c r="I138" s="233"/>
      <c r="J138" s="234">
        <f>ROUND(I138*H138,2)</f>
        <v>0</v>
      </c>
      <c r="K138" s="230" t="s">
        <v>1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304</v>
      </c>
      <c r="AT138" s="239" t="s">
        <v>186</v>
      </c>
      <c r="AU138" s="239" t="s">
        <v>100</v>
      </c>
      <c r="AY138" s="18" t="s">
        <v>183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304</v>
      </c>
      <c r="BM138" s="239" t="s">
        <v>8</v>
      </c>
    </row>
    <row r="139" s="2" customFormat="1" ht="24.15" customHeight="1">
      <c r="A139" s="39"/>
      <c r="B139" s="40"/>
      <c r="C139" s="228" t="s">
        <v>209</v>
      </c>
      <c r="D139" s="228" t="s">
        <v>186</v>
      </c>
      <c r="E139" s="229" t="s">
        <v>1625</v>
      </c>
      <c r="F139" s="230" t="s">
        <v>1632</v>
      </c>
      <c r="G139" s="231" t="s">
        <v>238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304</v>
      </c>
      <c r="AT139" s="239" t="s">
        <v>186</v>
      </c>
      <c r="AU139" s="239" t="s">
        <v>100</v>
      </c>
      <c r="AY139" s="18" t="s">
        <v>183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304</v>
      </c>
      <c r="BM139" s="239" t="s">
        <v>212</v>
      </c>
    </row>
    <row r="140" s="2" customFormat="1" ht="24.15" customHeight="1">
      <c r="A140" s="39"/>
      <c r="B140" s="40"/>
      <c r="C140" s="228" t="s">
        <v>202</v>
      </c>
      <c r="D140" s="228" t="s">
        <v>186</v>
      </c>
      <c r="E140" s="229" t="s">
        <v>1627</v>
      </c>
      <c r="F140" s="230" t="s">
        <v>1634</v>
      </c>
      <c r="G140" s="231" t="s">
        <v>238</v>
      </c>
      <c r="H140" s="232">
        <v>1</v>
      </c>
      <c r="I140" s="233"/>
      <c r="J140" s="234">
        <f>ROUND(I140*H140,2)</f>
        <v>0</v>
      </c>
      <c r="K140" s="230" t="s">
        <v>1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304</v>
      </c>
      <c r="AT140" s="239" t="s">
        <v>186</v>
      </c>
      <c r="AU140" s="239" t="s">
        <v>100</v>
      </c>
      <c r="AY140" s="18" t="s">
        <v>183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304</v>
      </c>
      <c r="BM140" s="239" t="s">
        <v>190</v>
      </c>
    </row>
    <row r="141" s="2" customFormat="1" ht="24.15" customHeight="1">
      <c r="A141" s="39"/>
      <c r="B141" s="40"/>
      <c r="C141" s="228" t="s">
        <v>215</v>
      </c>
      <c r="D141" s="228" t="s">
        <v>186</v>
      </c>
      <c r="E141" s="229" t="s">
        <v>1629</v>
      </c>
      <c r="F141" s="230" t="s">
        <v>1636</v>
      </c>
      <c r="G141" s="231" t="s">
        <v>560</v>
      </c>
      <c r="H141" s="232">
        <v>11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304</v>
      </c>
      <c r="AT141" s="239" t="s">
        <v>186</v>
      </c>
      <c r="AU141" s="239" t="s">
        <v>100</v>
      </c>
      <c r="AY141" s="18" t="s">
        <v>183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304</v>
      </c>
      <c r="BM141" s="239" t="s">
        <v>218</v>
      </c>
    </row>
    <row r="142" s="2" customFormat="1" ht="24.15" customHeight="1">
      <c r="A142" s="39"/>
      <c r="B142" s="40"/>
      <c r="C142" s="228" t="s">
        <v>206</v>
      </c>
      <c r="D142" s="228" t="s">
        <v>186</v>
      </c>
      <c r="E142" s="229" t="s">
        <v>1631</v>
      </c>
      <c r="F142" s="230" t="s">
        <v>1638</v>
      </c>
      <c r="G142" s="231" t="s">
        <v>238</v>
      </c>
      <c r="H142" s="232">
        <v>1</v>
      </c>
      <c r="I142" s="233"/>
      <c r="J142" s="234">
        <f>ROUND(I142*H142,2)</f>
        <v>0</v>
      </c>
      <c r="K142" s="230" t="s">
        <v>1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304</v>
      </c>
      <c r="AT142" s="239" t="s">
        <v>186</v>
      </c>
      <c r="AU142" s="239" t="s">
        <v>100</v>
      </c>
      <c r="AY142" s="18" t="s">
        <v>183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304</v>
      </c>
      <c r="BM142" s="239" t="s">
        <v>221</v>
      </c>
    </row>
    <row r="143" s="2" customFormat="1" ht="24.15" customHeight="1">
      <c r="A143" s="39"/>
      <c r="B143" s="40"/>
      <c r="C143" s="228" t="s">
        <v>222</v>
      </c>
      <c r="D143" s="228" t="s">
        <v>186</v>
      </c>
      <c r="E143" s="229" t="s">
        <v>1633</v>
      </c>
      <c r="F143" s="230" t="s">
        <v>1644</v>
      </c>
      <c r="G143" s="231" t="s">
        <v>238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304</v>
      </c>
      <c r="AT143" s="239" t="s">
        <v>186</v>
      </c>
      <c r="AU143" s="239" t="s">
        <v>100</v>
      </c>
      <c r="AY143" s="18" t="s">
        <v>183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304</v>
      </c>
      <c r="BM143" s="239" t="s">
        <v>225</v>
      </c>
    </row>
    <row r="144" s="2" customFormat="1" ht="33" customHeight="1">
      <c r="A144" s="39"/>
      <c r="B144" s="40"/>
      <c r="C144" s="228" t="s">
        <v>8</v>
      </c>
      <c r="D144" s="228" t="s">
        <v>186</v>
      </c>
      <c r="E144" s="229" t="s">
        <v>1635</v>
      </c>
      <c r="F144" s="230" t="s">
        <v>1646</v>
      </c>
      <c r="G144" s="231" t="s">
        <v>673</v>
      </c>
      <c r="H144" s="232">
        <v>4</v>
      </c>
      <c r="I144" s="233"/>
      <c r="J144" s="234">
        <f>ROUND(I144*H144,2)</f>
        <v>0</v>
      </c>
      <c r="K144" s="230" t="s">
        <v>1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304</v>
      </c>
      <c r="AT144" s="239" t="s">
        <v>186</v>
      </c>
      <c r="AU144" s="239" t="s">
        <v>100</v>
      </c>
      <c r="AY144" s="18" t="s">
        <v>183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304</v>
      </c>
      <c r="BM144" s="239" t="s">
        <v>228</v>
      </c>
    </row>
    <row r="145" s="2" customFormat="1" ht="16.5" customHeight="1">
      <c r="A145" s="39"/>
      <c r="B145" s="40"/>
      <c r="C145" s="228" t="s">
        <v>229</v>
      </c>
      <c r="D145" s="228" t="s">
        <v>186</v>
      </c>
      <c r="E145" s="229" t="s">
        <v>1637</v>
      </c>
      <c r="F145" s="230" t="s">
        <v>1648</v>
      </c>
      <c r="G145" s="231" t="s">
        <v>1618</v>
      </c>
      <c r="H145" s="232">
        <v>1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304</v>
      </c>
      <c r="AT145" s="239" t="s">
        <v>186</v>
      </c>
      <c r="AU145" s="239" t="s">
        <v>100</v>
      </c>
      <c r="AY145" s="18" t="s">
        <v>183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304</v>
      </c>
      <c r="BM145" s="239" t="s">
        <v>233</v>
      </c>
    </row>
    <row r="146" s="2" customFormat="1" ht="16.5" customHeight="1">
      <c r="A146" s="39"/>
      <c r="B146" s="40"/>
      <c r="C146" s="228" t="s">
        <v>212</v>
      </c>
      <c r="D146" s="228" t="s">
        <v>186</v>
      </c>
      <c r="E146" s="229" t="s">
        <v>1639</v>
      </c>
      <c r="F146" s="230" t="s">
        <v>1650</v>
      </c>
      <c r="G146" s="231" t="s">
        <v>350</v>
      </c>
      <c r="H146" s="232">
        <v>0.050000000000000003</v>
      </c>
      <c r="I146" s="233"/>
      <c r="J146" s="234">
        <f>ROUND(I146*H146,2)</f>
        <v>0</v>
      </c>
      <c r="K146" s="230" t="s">
        <v>1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304</v>
      </c>
      <c r="AT146" s="239" t="s">
        <v>186</v>
      </c>
      <c r="AU146" s="239" t="s">
        <v>100</v>
      </c>
      <c r="AY146" s="18" t="s">
        <v>183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304</v>
      </c>
      <c r="BM146" s="239" t="s">
        <v>239</v>
      </c>
    </row>
    <row r="147" s="2" customFormat="1" ht="16.5" customHeight="1">
      <c r="A147" s="39"/>
      <c r="B147" s="40"/>
      <c r="C147" s="228" t="s">
        <v>240</v>
      </c>
      <c r="D147" s="228" t="s">
        <v>186</v>
      </c>
      <c r="E147" s="229" t="s">
        <v>1641</v>
      </c>
      <c r="F147" s="230" t="s">
        <v>1652</v>
      </c>
      <c r="G147" s="231" t="s">
        <v>350</v>
      </c>
      <c r="H147" s="232">
        <v>0.050000000000000003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304</v>
      </c>
      <c r="AT147" s="239" t="s">
        <v>186</v>
      </c>
      <c r="AU147" s="239" t="s">
        <v>100</v>
      </c>
      <c r="AY147" s="18" t="s">
        <v>183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304</v>
      </c>
      <c r="BM147" s="239" t="s">
        <v>244</v>
      </c>
    </row>
    <row r="148" s="2" customFormat="1" ht="16.5" customHeight="1">
      <c r="A148" s="39"/>
      <c r="B148" s="40"/>
      <c r="C148" s="228" t="s">
        <v>190</v>
      </c>
      <c r="D148" s="228" t="s">
        <v>186</v>
      </c>
      <c r="E148" s="229" t="s">
        <v>1643</v>
      </c>
      <c r="F148" s="230" t="s">
        <v>1654</v>
      </c>
      <c r="G148" s="231" t="s">
        <v>238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304</v>
      </c>
      <c r="AT148" s="239" t="s">
        <v>186</v>
      </c>
      <c r="AU148" s="239" t="s">
        <v>100</v>
      </c>
      <c r="AY148" s="18" t="s">
        <v>183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304</v>
      </c>
      <c r="BM148" s="239" t="s">
        <v>195</v>
      </c>
    </row>
    <row r="149" s="2" customFormat="1" ht="16.5" customHeight="1">
      <c r="A149" s="39"/>
      <c r="B149" s="40"/>
      <c r="C149" s="228" t="s">
        <v>248</v>
      </c>
      <c r="D149" s="228" t="s">
        <v>186</v>
      </c>
      <c r="E149" s="229" t="s">
        <v>1645</v>
      </c>
      <c r="F149" s="230" t="s">
        <v>1656</v>
      </c>
      <c r="G149" s="231" t="s">
        <v>1618</v>
      </c>
      <c r="H149" s="232">
        <v>1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304</v>
      </c>
      <c r="AT149" s="239" t="s">
        <v>186</v>
      </c>
      <c r="AU149" s="239" t="s">
        <v>100</v>
      </c>
      <c r="AY149" s="18" t="s">
        <v>183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304</v>
      </c>
      <c r="BM149" s="239" t="s">
        <v>251</v>
      </c>
    </row>
    <row r="150" s="12" customFormat="1" ht="20.88" customHeight="1">
      <c r="A150" s="12"/>
      <c r="B150" s="212"/>
      <c r="C150" s="213"/>
      <c r="D150" s="214" t="s">
        <v>75</v>
      </c>
      <c r="E150" s="226" t="s">
        <v>565</v>
      </c>
      <c r="F150" s="226" t="s">
        <v>1657</v>
      </c>
      <c r="G150" s="213"/>
      <c r="H150" s="213"/>
      <c r="I150" s="216"/>
      <c r="J150" s="227">
        <f>BK150</f>
        <v>0</v>
      </c>
      <c r="K150" s="213"/>
      <c r="L150" s="218"/>
      <c r="M150" s="219"/>
      <c r="N150" s="220"/>
      <c r="O150" s="220"/>
      <c r="P150" s="221">
        <f>SUM(P151:P153)</f>
        <v>0</v>
      </c>
      <c r="Q150" s="220"/>
      <c r="R150" s="221">
        <f>SUM(R151:R153)</f>
        <v>0</v>
      </c>
      <c r="S150" s="220"/>
      <c r="T150" s="222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83</v>
      </c>
      <c r="AT150" s="224" t="s">
        <v>75</v>
      </c>
      <c r="AU150" s="224" t="s">
        <v>85</v>
      </c>
      <c r="AY150" s="223" t="s">
        <v>183</v>
      </c>
      <c r="BK150" s="225">
        <f>SUM(BK151:BK153)</f>
        <v>0</v>
      </c>
    </row>
    <row r="151" s="2" customFormat="1" ht="16.5" customHeight="1">
      <c r="A151" s="39"/>
      <c r="B151" s="40"/>
      <c r="C151" s="228" t="s">
        <v>218</v>
      </c>
      <c r="D151" s="228" t="s">
        <v>186</v>
      </c>
      <c r="E151" s="229" t="s">
        <v>1658</v>
      </c>
      <c r="F151" s="230" t="s">
        <v>1659</v>
      </c>
      <c r="G151" s="231" t="s">
        <v>189</v>
      </c>
      <c r="H151" s="232">
        <v>20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304</v>
      </c>
      <c r="AT151" s="239" t="s">
        <v>186</v>
      </c>
      <c r="AU151" s="239" t="s">
        <v>100</v>
      </c>
      <c r="AY151" s="18" t="s">
        <v>183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304</v>
      </c>
      <c r="BM151" s="239" t="s">
        <v>254</v>
      </c>
    </row>
    <row r="152" s="2" customFormat="1" ht="16.5" customHeight="1">
      <c r="A152" s="39"/>
      <c r="B152" s="40"/>
      <c r="C152" s="228" t="s">
        <v>255</v>
      </c>
      <c r="D152" s="228" t="s">
        <v>186</v>
      </c>
      <c r="E152" s="229" t="s">
        <v>1660</v>
      </c>
      <c r="F152" s="230" t="s">
        <v>1661</v>
      </c>
      <c r="G152" s="231" t="s">
        <v>189</v>
      </c>
      <c r="H152" s="232">
        <v>10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304</v>
      </c>
      <c r="AT152" s="239" t="s">
        <v>186</v>
      </c>
      <c r="AU152" s="239" t="s">
        <v>100</v>
      </c>
      <c r="AY152" s="18" t="s">
        <v>183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304</v>
      </c>
      <c r="BM152" s="239" t="s">
        <v>258</v>
      </c>
    </row>
    <row r="153" s="2" customFormat="1" ht="16.5" customHeight="1">
      <c r="A153" s="39"/>
      <c r="B153" s="40"/>
      <c r="C153" s="228" t="s">
        <v>221</v>
      </c>
      <c r="D153" s="228" t="s">
        <v>186</v>
      </c>
      <c r="E153" s="229" t="s">
        <v>1662</v>
      </c>
      <c r="F153" s="230" t="s">
        <v>1663</v>
      </c>
      <c r="G153" s="231" t="s">
        <v>238</v>
      </c>
      <c r="H153" s="232">
        <v>1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304</v>
      </c>
      <c r="AT153" s="239" t="s">
        <v>186</v>
      </c>
      <c r="AU153" s="239" t="s">
        <v>100</v>
      </c>
      <c r="AY153" s="18" t="s">
        <v>183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304</v>
      </c>
      <c r="BM153" s="239" t="s">
        <v>261</v>
      </c>
    </row>
    <row r="154" s="12" customFormat="1" ht="20.88" customHeight="1">
      <c r="A154" s="12"/>
      <c r="B154" s="212"/>
      <c r="C154" s="213"/>
      <c r="D154" s="214" t="s">
        <v>75</v>
      </c>
      <c r="E154" s="226" t="s">
        <v>615</v>
      </c>
      <c r="F154" s="226" t="s">
        <v>1664</v>
      </c>
      <c r="G154" s="213"/>
      <c r="H154" s="213"/>
      <c r="I154" s="216"/>
      <c r="J154" s="227">
        <f>BK154</f>
        <v>0</v>
      </c>
      <c r="K154" s="213"/>
      <c r="L154" s="218"/>
      <c r="M154" s="219"/>
      <c r="N154" s="220"/>
      <c r="O154" s="220"/>
      <c r="P154" s="221">
        <f>P155</f>
        <v>0</v>
      </c>
      <c r="Q154" s="220"/>
      <c r="R154" s="221">
        <f>R155</f>
        <v>0</v>
      </c>
      <c r="S154" s="220"/>
      <c r="T154" s="222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3" t="s">
        <v>100</v>
      </c>
      <c r="AT154" s="224" t="s">
        <v>75</v>
      </c>
      <c r="AU154" s="224" t="s">
        <v>85</v>
      </c>
      <c r="AY154" s="223" t="s">
        <v>183</v>
      </c>
      <c r="BK154" s="225">
        <f>BK155</f>
        <v>0</v>
      </c>
    </row>
    <row r="155" s="2" customFormat="1" ht="16.5" customHeight="1">
      <c r="A155" s="39"/>
      <c r="B155" s="40"/>
      <c r="C155" s="228" t="s">
        <v>7</v>
      </c>
      <c r="D155" s="228" t="s">
        <v>186</v>
      </c>
      <c r="E155" s="229" t="s">
        <v>1665</v>
      </c>
      <c r="F155" s="230" t="s">
        <v>1666</v>
      </c>
      <c r="G155" s="231" t="s">
        <v>238</v>
      </c>
      <c r="H155" s="232">
        <v>1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304</v>
      </c>
      <c r="AT155" s="239" t="s">
        <v>186</v>
      </c>
      <c r="AU155" s="239" t="s">
        <v>100</v>
      </c>
      <c r="AY155" s="18" t="s">
        <v>183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304</v>
      </c>
      <c r="BM155" s="239" t="s">
        <v>1927</v>
      </c>
    </row>
    <row r="156" s="12" customFormat="1" ht="20.88" customHeight="1">
      <c r="A156" s="12"/>
      <c r="B156" s="212"/>
      <c r="C156" s="213"/>
      <c r="D156" s="214" t="s">
        <v>75</v>
      </c>
      <c r="E156" s="226" t="s">
        <v>624</v>
      </c>
      <c r="F156" s="226" t="s">
        <v>141</v>
      </c>
      <c r="G156" s="213"/>
      <c r="H156" s="213"/>
      <c r="I156" s="216"/>
      <c r="J156" s="227">
        <f>BK156</f>
        <v>0</v>
      </c>
      <c r="K156" s="213"/>
      <c r="L156" s="218"/>
      <c r="M156" s="219"/>
      <c r="N156" s="220"/>
      <c r="O156" s="220"/>
      <c r="P156" s="221">
        <f>P157</f>
        <v>0</v>
      </c>
      <c r="Q156" s="220"/>
      <c r="R156" s="221">
        <f>R157</f>
        <v>0</v>
      </c>
      <c r="S156" s="220"/>
      <c r="T156" s="222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3" t="s">
        <v>100</v>
      </c>
      <c r="AT156" s="224" t="s">
        <v>75</v>
      </c>
      <c r="AU156" s="224" t="s">
        <v>85</v>
      </c>
      <c r="AY156" s="223" t="s">
        <v>183</v>
      </c>
      <c r="BK156" s="225">
        <f>BK157</f>
        <v>0</v>
      </c>
    </row>
    <row r="157" s="2" customFormat="1" ht="16.5" customHeight="1">
      <c r="A157" s="39"/>
      <c r="B157" s="40"/>
      <c r="C157" s="228" t="s">
        <v>225</v>
      </c>
      <c r="D157" s="228" t="s">
        <v>186</v>
      </c>
      <c r="E157" s="229" t="s">
        <v>1668</v>
      </c>
      <c r="F157" s="230" t="s">
        <v>142</v>
      </c>
      <c r="G157" s="231" t="s">
        <v>232</v>
      </c>
      <c r="H157" s="251"/>
      <c r="I157" s="233"/>
      <c r="J157" s="234">
        <f>ROUND(I157*H157,2)</f>
        <v>0</v>
      </c>
      <c r="K157" s="230" t="s">
        <v>1</v>
      </c>
      <c r="L157" s="45"/>
      <c r="M157" s="252" t="s">
        <v>1</v>
      </c>
      <c r="N157" s="253" t="s">
        <v>41</v>
      </c>
      <c r="O157" s="254"/>
      <c r="P157" s="255">
        <f>O157*H157</f>
        <v>0</v>
      </c>
      <c r="Q157" s="255">
        <v>0</v>
      </c>
      <c r="R157" s="255">
        <f>Q157*H157</f>
        <v>0</v>
      </c>
      <c r="S157" s="255">
        <v>0</v>
      </c>
      <c r="T157" s="25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304</v>
      </c>
      <c r="AT157" s="239" t="s">
        <v>186</v>
      </c>
      <c r="AU157" s="239" t="s">
        <v>100</v>
      </c>
      <c r="AY157" s="18" t="s">
        <v>183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304</v>
      </c>
      <c r="BM157" s="239" t="s">
        <v>1928</v>
      </c>
    </row>
    <row r="158" s="2" customFormat="1" ht="6.96" customHeight="1">
      <c r="A158" s="39"/>
      <c r="B158" s="67"/>
      <c r="C158" s="68"/>
      <c r="D158" s="68"/>
      <c r="E158" s="68"/>
      <c r="F158" s="68"/>
      <c r="G158" s="68"/>
      <c r="H158" s="68"/>
      <c r="I158" s="68"/>
      <c r="J158" s="68"/>
      <c r="K158" s="68"/>
      <c r="L158" s="45"/>
      <c r="M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</sheetData>
  <sheetProtection sheet="1" autoFilter="0" formatColumns="0" formatRows="0" objects="1" scenarios="1" spinCount="100000" saltValue="7gGbuvHvth5Wn49bT8WWav2+38y/2dhA8zjh+xnIKliJS6LFggX8uijRRM0nPhO3fGDKguP2gXNlAiY6yVlfUw==" hashValue="3IuqtHXTUi0OU4aH2Lt9uiQFCR0BKtfPNaPaaKLHLnw9nrB9K+Y6I05NyN7Ugxuq4UUPvnOKLzIlyTwA9nb0Yw==" algorithmName="SHA-512" password="CC35"/>
  <autoFilter ref="C129:K15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A7BAE4C1-596C-4F1C-BEFA-E364F2B7A52F}"/>
</file>

<file path=customXml/itemProps2.xml><?xml version="1.0" encoding="utf-8"?>
<ds:datastoreItem xmlns:ds="http://schemas.openxmlformats.org/officeDocument/2006/customXml" ds:itemID="{78AD381B-B507-4B8B-B2F8-8A7CB99A9695}"/>
</file>

<file path=customXml/itemProps3.xml><?xml version="1.0" encoding="utf-8"?>
<ds:datastoreItem xmlns:ds="http://schemas.openxmlformats.org/officeDocument/2006/customXml" ds:itemID="{0323A3F0-70C0-4C06-AB79-60E0DB13F12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Krejčí</dc:creator>
  <cp:lastModifiedBy>Tomáš Krejčí</cp:lastModifiedBy>
  <dcterms:created xsi:type="dcterms:W3CDTF">2026-03-16T20:16:50Z</dcterms:created>
  <dcterms:modified xsi:type="dcterms:W3CDTF">2026-03-16T20:17:18Z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</Properties>
</file>